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120" yWindow="75" windowWidth="17385" windowHeight="14385"/>
  </bookViews>
  <sheets>
    <sheet name="Calcul" sheetId="4" r:id="rId1"/>
    <sheet name="Base1" sheetId="1" state="hidden" r:id="rId2"/>
    <sheet name="Base2" sheetId="2" state="hidden" r:id="rId3"/>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I26" i="4" l="1"/>
  <c r="I13" i="4"/>
  <c r="H4" i="2"/>
  <c r="H6" i="2"/>
  <c r="G29" i="2"/>
  <c r="F6" i="2"/>
  <c r="F28" i="2"/>
  <c r="F5" i="2"/>
  <c r="F4" i="2"/>
  <c r="A16" i="2"/>
  <c r="G31" i="2"/>
  <c r="F31" i="2"/>
  <c r="C28" i="2"/>
  <c r="C27" i="2"/>
  <c r="C20" i="2"/>
  <c r="C21" i="2"/>
  <c r="M18" i="2"/>
  <c r="N18" i="2"/>
  <c r="M16" i="2"/>
  <c r="N16" i="2"/>
  <c r="M14" i="2"/>
  <c r="N14" i="2"/>
  <c r="C13" i="2"/>
  <c r="M12" i="2"/>
  <c r="N12" i="2"/>
  <c r="C11" i="2"/>
  <c r="H26" i="4"/>
  <c r="H4" i="1"/>
  <c r="F6" i="1"/>
  <c r="F5" i="1"/>
  <c r="F4" i="1"/>
  <c r="H13" i="4"/>
  <c r="G12" i="2"/>
  <c r="G13" i="2"/>
  <c r="G27" i="2"/>
  <c r="G21" i="2"/>
  <c r="G19" i="2"/>
  <c r="G28" i="2"/>
  <c r="G11" i="2"/>
  <c r="G20" i="2"/>
  <c r="F21" i="2"/>
  <c r="F11" i="2"/>
  <c r="F20" i="2"/>
  <c r="F27" i="2"/>
  <c r="F12" i="2"/>
  <c r="F29" i="2"/>
  <c r="F13" i="2"/>
  <c r="F19" i="2"/>
  <c r="G9" i="2"/>
  <c r="C19" i="2"/>
  <c r="I18" i="2"/>
  <c r="E18" i="2"/>
  <c r="I16" i="2"/>
  <c r="E16" i="2"/>
  <c r="D18" i="2"/>
  <c r="D16" i="2"/>
  <c r="E14" i="2"/>
  <c r="C16" i="2"/>
  <c r="C18" i="2"/>
  <c r="C17" i="2"/>
  <c r="H14" i="2"/>
  <c r="D14" i="2"/>
  <c r="H18" i="2"/>
  <c r="H16" i="2"/>
  <c r="I14" i="2"/>
  <c r="A24" i="2"/>
  <c r="C29" i="2"/>
  <c r="H33" i="2"/>
  <c r="I33" i="2"/>
  <c r="M18" i="1"/>
  <c r="N18" i="1"/>
  <c r="I33" i="1"/>
  <c r="H33" i="1"/>
  <c r="G31" i="1"/>
  <c r="F31" i="1"/>
  <c r="C28" i="1"/>
  <c r="C27" i="1"/>
  <c r="A24" i="1"/>
  <c r="C20" i="1"/>
  <c r="C21" i="1"/>
  <c r="M16" i="1"/>
  <c r="N16" i="1"/>
  <c r="M14" i="1"/>
  <c r="N14" i="1"/>
  <c r="A16" i="1"/>
  <c r="I18" i="1"/>
  <c r="M12" i="1"/>
  <c r="N12" i="1"/>
  <c r="C13" i="1"/>
  <c r="C11" i="1"/>
  <c r="G9" i="1"/>
  <c r="G29" i="1"/>
  <c r="F18" i="2"/>
  <c r="F14" i="2"/>
  <c r="F16" i="2"/>
  <c r="G16" i="2"/>
  <c r="G14" i="2"/>
  <c r="G18" i="2"/>
  <c r="I17" i="2"/>
  <c r="E17" i="2"/>
  <c r="H17" i="2"/>
  <c r="D17" i="2"/>
  <c r="F17" i="2"/>
  <c r="C14" i="2"/>
  <c r="C15" i="2"/>
  <c r="G26" i="2"/>
  <c r="I24" i="2"/>
  <c r="E24" i="2"/>
  <c r="H22" i="2"/>
  <c r="D22" i="2"/>
  <c r="F26" i="2"/>
  <c r="H24" i="2"/>
  <c r="D24" i="2"/>
  <c r="G22" i="2"/>
  <c r="F22" i="2"/>
  <c r="I26" i="2"/>
  <c r="E26" i="2"/>
  <c r="G24" i="2"/>
  <c r="C24" i="2"/>
  <c r="H26" i="2"/>
  <c r="D26" i="2"/>
  <c r="F24" i="2"/>
  <c r="I22" i="2"/>
  <c r="E22" i="2"/>
  <c r="C29" i="1"/>
  <c r="F11" i="1"/>
  <c r="G11" i="1"/>
  <c r="D14" i="1"/>
  <c r="D16" i="1"/>
  <c r="G27" i="1"/>
  <c r="G12" i="1"/>
  <c r="E14" i="1"/>
  <c r="F20" i="1"/>
  <c r="F13" i="1"/>
  <c r="I14" i="1"/>
  <c r="C16" i="1"/>
  <c r="C14" i="1"/>
  <c r="H16" i="1"/>
  <c r="D18" i="1"/>
  <c r="H18" i="1"/>
  <c r="H14" i="1"/>
  <c r="D26" i="1"/>
  <c r="H26" i="1"/>
  <c r="G19" i="1"/>
  <c r="G22" i="1"/>
  <c r="G21" i="1"/>
  <c r="G26" i="1"/>
  <c r="E24" i="1"/>
  <c r="I24" i="1"/>
  <c r="F27" i="1"/>
  <c r="G28" i="1"/>
  <c r="C19" i="1"/>
  <c r="D22" i="1"/>
  <c r="H22" i="1"/>
  <c r="C24" i="1"/>
  <c r="C22" i="1"/>
  <c r="E26" i="1"/>
  <c r="I26" i="1"/>
  <c r="F29" i="1"/>
  <c r="F12" i="1"/>
  <c r="G13" i="1"/>
  <c r="E16" i="1"/>
  <c r="I16" i="1"/>
  <c r="E18" i="1"/>
  <c r="F19" i="1"/>
  <c r="G20" i="1"/>
  <c r="F21" i="1"/>
  <c r="F26" i="1"/>
  <c r="E22" i="1"/>
  <c r="I22" i="1"/>
  <c r="D24" i="1"/>
  <c r="H24" i="1"/>
  <c r="F28" i="1"/>
  <c r="G24" i="1"/>
  <c r="C26" i="1"/>
  <c r="F22" i="1"/>
  <c r="G15" i="2"/>
  <c r="G17" i="2"/>
  <c r="C22" i="2"/>
  <c r="C23" i="2"/>
  <c r="H23" i="2"/>
  <c r="C26" i="2"/>
  <c r="C25" i="2"/>
  <c r="F15" i="2"/>
  <c r="H15" i="2"/>
  <c r="I15" i="2"/>
  <c r="E15" i="2"/>
  <c r="D15" i="2"/>
  <c r="F24" i="1"/>
  <c r="C18" i="1"/>
  <c r="C17" i="1"/>
  <c r="H17" i="1"/>
  <c r="C15" i="1"/>
  <c r="H15" i="1"/>
  <c r="G18" i="1"/>
  <c r="G14" i="1"/>
  <c r="F16" i="1"/>
  <c r="G16" i="1"/>
  <c r="F14" i="1"/>
  <c r="F18" i="1"/>
  <c r="C25" i="1"/>
  <c r="E25" i="1"/>
  <c r="C23" i="1"/>
  <c r="E23" i="2"/>
  <c r="F23" i="2"/>
  <c r="F25" i="2"/>
  <c r="D25" i="2"/>
  <c r="I25" i="2"/>
  <c r="E25" i="2"/>
  <c r="G25" i="2"/>
  <c r="H25" i="2"/>
  <c r="I23" i="2"/>
  <c r="G23" i="2"/>
  <c r="D23" i="2"/>
  <c r="F17" i="1"/>
  <c r="D17" i="1"/>
  <c r="G17" i="1"/>
  <c r="D15" i="1"/>
  <c r="I15" i="1"/>
  <c r="I17" i="1"/>
  <c r="E17" i="1"/>
  <c r="E15" i="1"/>
  <c r="D25" i="1"/>
  <c r="F15" i="1"/>
  <c r="G15" i="1"/>
  <c r="G12" i="4"/>
  <c r="F25" i="1"/>
  <c r="I25" i="1"/>
  <c r="H25" i="1"/>
  <c r="G25" i="1"/>
  <c r="H23" i="1"/>
  <c r="D23" i="1"/>
  <c r="G23" i="1"/>
  <c r="F23" i="1"/>
  <c r="I23" i="1"/>
  <c r="E23" i="1"/>
  <c r="F12" i="4"/>
  <c r="F32" i="2"/>
  <c r="G32" i="2"/>
  <c r="F32" i="1"/>
  <c r="F33" i="1"/>
  <c r="G32" i="1"/>
  <c r="F33" i="2"/>
  <c r="F26" i="4"/>
  <c r="F25" i="4"/>
  <c r="G25" i="4"/>
  <c r="G33" i="2"/>
  <c r="G26" i="4"/>
  <c r="G33" i="1"/>
  <c r="G13" i="4"/>
  <c r="F13" i="4"/>
  <c r="K33" i="1"/>
  <c r="K33" i="2"/>
</calcChain>
</file>

<file path=xl/sharedStrings.xml><?xml version="1.0" encoding="utf-8"?>
<sst xmlns="http://schemas.openxmlformats.org/spreadsheetml/2006/main" count="113" uniqueCount="43">
  <si>
    <t>Données :</t>
  </si>
  <si>
    <t>Altitude :</t>
  </si>
  <si>
    <t>Vent :</t>
  </si>
  <si>
    <t>+ de face</t>
  </si>
  <si>
    <t>dur</t>
  </si>
  <si>
    <t>Température extérieure :</t>
  </si>
  <si>
    <t>herbe</t>
  </si>
  <si>
    <t>Masse :</t>
  </si>
  <si>
    <t>Modélisation effet du vent :</t>
  </si>
  <si>
    <t>a</t>
  </si>
  <si>
    <t>b</t>
  </si>
  <si>
    <t>Std-20°C</t>
  </si>
  <si>
    <t>Std</t>
  </si>
  <si>
    <t>Std+20°C</t>
  </si>
  <si>
    <t>Résultats :</t>
  </si>
  <si>
    <t>Résultat brut :</t>
  </si>
  <si>
    <t>Prise en compte du vent :</t>
  </si>
  <si>
    <t>(en mètres)</t>
  </si>
  <si>
    <t>PERFORMANCE AU DECOLLAGE F-GPJL
 (volets 1er cran, plein moteur)</t>
  </si>
  <si>
    <t>²</t>
  </si>
  <si>
    <t>Herbe</t>
  </si>
  <si>
    <t>Dur</t>
  </si>
  <si>
    <t>HERBE</t>
  </si>
  <si>
    <t>Température ext. :</t>
  </si>
  <si>
    <t>Température ext.:</t>
  </si>
  <si>
    <t xml:space="preserve">Masse auto : </t>
  </si>
  <si>
    <t>Longueur piste:</t>
  </si>
  <si>
    <t xml:space="preserve">Herbe </t>
  </si>
  <si>
    <t>MASSE herbe</t>
  </si>
  <si>
    <t>Kilo</t>
  </si>
  <si>
    <t xml:space="preserve">Masse MAXI </t>
  </si>
  <si>
    <r>
      <t xml:space="preserve">Distance </t>
    </r>
    <r>
      <rPr>
        <b/>
        <sz val="10"/>
        <color rgb="FFFF0000"/>
        <rFont val="Verdana"/>
      </rPr>
      <t>sans</t>
    </r>
    <r>
      <rPr>
        <b/>
        <sz val="10"/>
        <color theme="0"/>
        <rFont val="Verdana"/>
      </rPr>
      <t xml:space="preserve"> vent</t>
    </r>
  </si>
  <si>
    <r>
      <t xml:space="preserve">Distance </t>
    </r>
    <r>
      <rPr>
        <b/>
        <sz val="10"/>
        <color rgb="FFFF0000"/>
        <rFont val="Verdana"/>
      </rPr>
      <t>avec</t>
    </r>
    <r>
      <rPr>
        <b/>
        <sz val="10"/>
        <color theme="0"/>
        <rFont val="Verdana"/>
      </rPr>
      <t xml:space="preserve"> vent</t>
    </r>
  </si>
  <si>
    <t>de face</t>
  </si>
  <si>
    <r>
      <t xml:space="preserve">Masse maxi </t>
    </r>
    <r>
      <rPr>
        <b/>
        <sz val="10"/>
        <color rgb="FFFF0000"/>
        <rFont val="Verdana"/>
      </rPr>
      <t>sans</t>
    </r>
    <r>
      <rPr>
        <b/>
        <sz val="10"/>
        <color theme="0"/>
        <rFont val="Verdana"/>
      </rPr>
      <t xml:space="preserve"> vent</t>
    </r>
  </si>
  <si>
    <r>
      <t>Masse maxi</t>
    </r>
    <r>
      <rPr>
        <b/>
        <sz val="10"/>
        <color rgb="FFFF0000"/>
        <rFont val="Verdana"/>
      </rPr>
      <t xml:space="preserve"> avec</t>
    </r>
    <r>
      <rPr>
        <b/>
        <sz val="10"/>
        <color theme="0"/>
        <rFont val="Verdana"/>
      </rPr>
      <t xml:space="preserve"> vent</t>
    </r>
  </si>
  <si>
    <r>
      <t xml:space="preserve">Calcul de la </t>
    </r>
    <r>
      <rPr>
        <b/>
        <i/>
        <sz val="14"/>
        <rFont val="Verdana"/>
      </rPr>
      <t>LONGUEUR DE PISTE MINI</t>
    </r>
    <r>
      <rPr>
        <i/>
        <sz val="14"/>
        <rFont val="Verdana"/>
      </rPr>
      <t xml:space="preserve"> en fonction de la charge actuelle</t>
    </r>
  </si>
  <si>
    <t>BETON</t>
  </si>
  <si>
    <t>Longueur de piste MINI(en mètres)</t>
  </si>
  <si>
    <t>MASSE Béton</t>
  </si>
  <si>
    <r>
      <rPr>
        <i/>
        <sz val="14"/>
        <rFont val="Verdana"/>
      </rPr>
      <t xml:space="preserve">Calcul de la </t>
    </r>
    <r>
      <rPr>
        <b/>
        <i/>
        <sz val="14"/>
        <rFont val="Verdana"/>
      </rPr>
      <t>CHARGE MAXI</t>
    </r>
    <r>
      <rPr>
        <i/>
        <sz val="14"/>
        <rFont val="Verdana"/>
      </rPr>
      <t xml:space="preserve"> en fonction de la longueur de piste (TODA)</t>
    </r>
  </si>
  <si>
    <r>
      <rPr>
        <b/>
        <sz val="10"/>
        <rFont val="Verdana"/>
      </rPr>
      <t>TODA p</t>
    </r>
    <r>
      <rPr>
        <b/>
        <sz val="10"/>
        <rFont val="Verdana"/>
        <family val="2"/>
      </rPr>
      <t xml:space="preserve">iste </t>
    </r>
    <r>
      <rPr>
        <b/>
        <sz val="10"/>
        <color rgb="FF00B050"/>
        <rFont val="Verdana"/>
        <family val="2"/>
      </rPr>
      <t xml:space="preserve">Herbe </t>
    </r>
    <r>
      <rPr>
        <i/>
        <sz val="10"/>
        <rFont val="Verdana"/>
        <family val="2"/>
      </rPr>
      <t>(m)</t>
    </r>
    <r>
      <rPr>
        <b/>
        <sz val="10"/>
        <rFont val="Verdana"/>
      </rPr>
      <t xml:space="preserve"> : </t>
    </r>
  </si>
  <si>
    <r>
      <t xml:space="preserve">TODA piste Béton </t>
    </r>
    <r>
      <rPr>
        <i/>
        <sz val="10"/>
        <rFont val="Verdana"/>
        <family val="2"/>
      </rPr>
      <t>(m)</t>
    </r>
    <r>
      <rPr>
        <b/>
        <sz val="10"/>
        <rFont val="Verdana"/>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</si>
</sst>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__\f\t;\-##,##0__\f\t"/>
    <numFmt numFmtId="165" formatCode="##,##0__\K\t;\-##,##0__\K\t"/>
    <numFmt numFmtId="166" formatCode="##0_ \°\C;\-##0_ \°\C"/>
    <numFmt numFmtId="167" formatCode="##,##0__\K\g"/>
    <numFmt numFmtId="168" formatCode="##,##0__\m"/>
  </numFmts>
  <fonts count="28" x14ac:knownFonts="1">
    <font>
      <sz val="11"/>
      <color theme="1"/>
      <name val="Calibri"/>
      <family val="2"/>
      <scheme val="minor"/>
    </font>
    <font>
      <sz val="11"/>
      <color theme="0"/>
      <name val="Calibri"/>
      <family val="2"/>
      <scheme val="minor"/>
    </font>
    <font>
      <b/>
      <i/>
      <sz val="14"/>
      <name val="Verdana"/>
    </font>
    <font>
      <i/>
      <sz val="14"/>
      <name val="Verdana"/>
    </font>
    <font>
      <b/>
      <sz val="10"/>
      <name val="Verdana"/>
    </font>
    <font>
      <b/>
      <i/>
      <sz val="18"/>
      <name val="Verdana"/>
    </font>
    <font>
      <b/>
      <sz val="10"/>
      <color indexed="8"/>
      <name val="Verdana"/>
    </font>
    <font>
      <sz val="10"/>
      <color indexed="12"/>
      <name val="Verdana"/>
    </font>
    <font>
      <sz val="9"/>
      <name val="Verdana"/>
    </font>
    <font>
      <sz val="11"/>
      <name val="Calibri"/>
      <family val="2"/>
      <scheme val="minor"/>
    </font>
    <font>
      <b/>
      <i/>
      <sz val="14"/>
      <name val="Verdana"/>
      <family val="2"/>
    </font>
    <font>
      <b/>
      <sz val="10"/>
      <name val="Verdana"/>
      <family val="2"/>
    </font>
    <font>
      <sz val="10"/>
      <name val="Verdana"/>
      <family val="2"/>
    </font>
    <font>
      <b/>
      <sz val="10"/>
      <color theme="0"/>
      <name val="Verdana"/>
    </font>
    <font>
      <b/>
      <i/>
      <sz val="18"/>
      <color theme="0"/>
      <name val="Verdana"/>
    </font>
    <font>
      <b/>
      <sz val="12"/>
      <color theme="0"/>
      <name val="Verdana"/>
    </font>
    <font>
      <i/>
      <sz val="10"/>
      <color theme="0"/>
      <name val="Verdana"/>
    </font>
    <font>
      <b/>
      <sz val="10"/>
      <color theme="0"/>
      <name val="Verdana"/>
      <family val="2"/>
    </font>
    <font>
      <i/>
      <sz val="10"/>
      <color theme="0"/>
      <name val="Verdana"/>
      <family val="2"/>
    </font>
    <font>
      <i/>
      <sz val="10"/>
      <name val="Verdana"/>
      <family val="2"/>
    </font>
    <font>
      <b/>
      <sz val="10"/>
      <color rgb="FF92D050"/>
      <name val="Verdana"/>
      <family val="2"/>
    </font>
    <font>
      <b/>
      <sz val="12"/>
      <color rgb="FF92D050"/>
      <name val="Verdana"/>
      <family val="2"/>
    </font>
    <font>
      <b/>
      <sz val="10"/>
      <color theme="0" tint="-0.14999847407452621"/>
      <name val="Verdana"/>
      <family val="2"/>
    </font>
    <font>
      <b/>
      <sz val="12"/>
      <color theme="0" tint="-0.14999847407452621"/>
      <name val="Verdana"/>
      <family val="2"/>
    </font>
    <font>
      <i/>
      <sz val="8"/>
      <color theme="0"/>
      <name val="Verdana"/>
      <family val="2"/>
    </font>
    <font>
      <b/>
      <sz val="10"/>
      <color rgb="FF00B050"/>
      <name val="Verdana"/>
      <family val="2"/>
    </font>
    <font>
      <b/>
      <sz val="10"/>
      <color rgb="FFFF0000"/>
      <name val="Verdana"/>
    </font>
    <font>
      <b/>
      <sz val="11"/>
      <color theme="1"/>
      <name val="Calibri"/>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00B050"/>
        <bgColor indexed="64"/>
      </patternFill>
    </fill>
  </fills>
  <borders count="5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dotted">
        <color auto="1"/>
      </right>
      <top/>
      <bottom style="medium">
        <color auto="1"/>
      </bottom>
      <diagonal/>
    </border>
    <border>
      <left style="dotted">
        <color auto="1"/>
      </left>
      <right style="thin">
        <color auto="1"/>
      </right>
      <top/>
      <bottom style="medium">
        <color auto="1"/>
      </bottom>
      <diagonal/>
    </border>
    <border>
      <left style="thin">
        <color auto="1"/>
      </left>
      <right style="dotted">
        <color auto="1"/>
      </right>
      <top/>
      <bottom style="medium">
        <color auto="1"/>
      </bottom>
      <diagonal/>
    </border>
    <border>
      <left style="dotted">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thin">
        <color auto="1"/>
      </right>
      <top style="medium">
        <color auto="1"/>
      </top>
      <bottom style="dotted">
        <color auto="1"/>
      </bottom>
      <diagonal/>
    </border>
    <border>
      <left style="thin">
        <color auto="1"/>
      </left>
      <right style="dotted">
        <color auto="1"/>
      </right>
      <top style="medium">
        <color auto="1"/>
      </top>
      <bottom style="dotted">
        <color auto="1"/>
      </bottom>
      <diagonal/>
    </border>
    <border>
      <left style="medium">
        <color auto="1"/>
      </left>
      <right style="medium">
        <color auto="1"/>
      </right>
      <top/>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dotted">
        <color auto="1"/>
      </bottom>
      <diagonal/>
    </border>
    <border>
      <left style="medium">
        <color auto="1"/>
      </left>
      <right style="medium">
        <color auto="1"/>
      </right>
      <top/>
      <bottom style="thin">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style="medium">
        <color auto="1"/>
      </left>
      <right style="medium">
        <color auto="1"/>
      </right>
      <top style="thin">
        <color auto="1"/>
      </top>
      <bottom/>
      <diagonal/>
    </border>
    <border>
      <left style="medium">
        <color auto="1"/>
      </left>
      <right style="dotted">
        <color auto="1"/>
      </right>
      <top style="thin">
        <color auto="1"/>
      </top>
      <bottom style="dotted">
        <color auto="1"/>
      </bottom>
      <diagonal/>
    </border>
    <border>
      <left style="dotted">
        <color auto="1"/>
      </left>
      <right style="medium">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dotted">
        <color auto="1"/>
      </bottom>
      <diagonal/>
    </border>
    <border>
      <left style="medium">
        <color auto="1"/>
      </left>
      <right style="medium">
        <color auto="1"/>
      </right>
      <top/>
      <bottom style="medium">
        <color auto="1"/>
      </bottom>
      <diagonal/>
    </border>
    <border>
      <left style="medium">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thin">
        <color auto="1"/>
      </left>
      <right style="dotted">
        <color auto="1"/>
      </right>
      <top style="dotted">
        <color auto="1"/>
      </top>
      <bottom style="medium">
        <color auto="1"/>
      </bottom>
      <diagonal/>
    </border>
    <border>
      <left/>
      <right style="medium">
        <color auto="1"/>
      </right>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thick">
        <color rgb="FFFFC000"/>
      </top>
      <bottom/>
      <diagonal/>
    </border>
    <border>
      <left style="thin">
        <color auto="1"/>
      </left>
      <right style="dotted">
        <color auto="1"/>
      </right>
      <top/>
      <bottom/>
      <diagonal/>
    </border>
    <border>
      <left style="dotted">
        <color auto="1"/>
      </left>
      <right style="thin">
        <color auto="1"/>
      </right>
      <top/>
      <bottom/>
      <diagonal/>
    </border>
    <border>
      <left style="medium">
        <color auto="1"/>
      </left>
      <right style="dotted">
        <color auto="1"/>
      </right>
      <top/>
      <bottom/>
      <diagonal/>
    </border>
    <border>
      <left style="dotted">
        <color auto="1"/>
      </left>
      <right style="medium">
        <color auto="1"/>
      </right>
      <top/>
      <bottom/>
      <diagonal/>
    </border>
    <border>
      <left style="thin">
        <color auto="1"/>
      </left>
      <right style="dotted">
        <color auto="1"/>
      </right>
      <top style="dotted">
        <color auto="1"/>
      </top>
      <bottom/>
      <diagonal/>
    </border>
    <border>
      <left style="dotted">
        <color auto="1"/>
      </left>
      <right style="thin">
        <color auto="1"/>
      </right>
      <top style="dotted">
        <color auto="1"/>
      </top>
      <bottom/>
      <diagonal/>
    </border>
    <border>
      <left style="thin">
        <color auto="1"/>
      </left>
      <right style="dotted">
        <color auto="1"/>
      </right>
      <top/>
      <bottom style="dotted">
        <color auto="1"/>
      </bottom>
      <diagonal/>
    </border>
    <border>
      <left style="dotted">
        <color auto="1"/>
      </left>
      <right style="thin">
        <color auto="1"/>
      </right>
      <top/>
      <bottom style="dotted">
        <color auto="1"/>
      </bottom>
      <diagonal/>
    </border>
  </borders>
  <cellStyleXfs count="1">
    <xf numFmtId="0" fontId="0" fillId="0" borderId="0"/>
  </cellStyleXfs>
  <cellXfs count="195">
    <xf numFmtId="0" fontId="0" fillId="0" borderId="0" xfId="0"/>
    <xf numFmtId="0" fontId="3" fillId="2" borderId="0" xfId="0" applyFont="1" applyFill="1" applyProtection="1"/>
    <xf numFmtId="0" fontId="3" fillId="0" borderId="0" xfId="0" applyFont="1" applyProtection="1"/>
    <xf numFmtId="0" fontId="4" fillId="2" borderId="0" xfId="0" applyFont="1" applyFill="1" applyProtection="1"/>
    <xf numFmtId="0" fontId="0" fillId="2" borderId="0" xfId="0" applyFill="1" applyProtection="1"/>
    <xf numFmtId="0" fontId="4" fillId="2" borderId="0" xfId="0" applyFont="1" applyFill="1" applyAlignment="1" applyProtection="1">
      <alignment horizontal="right"/>
    </xf>
    <xf numFmtId="0" fontId="0" fillId="0" borderId="0" xfId="0" applyProtection="1"/>
    <xf numFmtId="0" fontId="4" fillId="3" borderId="1" xfId="0" applyFont="1" applyFill="1" applyBorder="1" applyProtection="1"/>
    <xf numFmtId="0" fontId="0" fillId="3" borderId="2" xfId="0" applyFill="1" applyBorder="1" applyProtection="1"/>
    <xf numFmtId="0" fontId="4" fillId="3" borderId="2" xfId="0" applyFont="1" applyFill="1" applyBorder="1" applyAlignment="1" applyProtection="1">
      <alignment horizontal="right"/>
    </xf>
    <xf numFmtId="0" fontId="0" fillId="3" borderId="3" xfId="0" applyFill="1" applyBorder="1" applyProtection="1"/>
    <xf numFmtId="0" fontId="1" fillId="2" borderId="0" xfId="0" applyFont="1" applyFill="1" applyProtection="1"/>
    <xf numFmtId="0" fontId="1" fillId="0" borderId="0" xfId="0" applyFont="1" applyProtection="1"/>
    <xf numFmtId="0" fontId="0" fillId="3" borderId="0" xfId="0" applyFill="1" applyBorder="1" applyProtection="1"/>
    <xf numFmtId="0" fontId="4" fillId="3" borderId="5" xfId="0" applyFont="1" applyFill="1" applyBorder="1" applyProtection="1"/>
    <xf numFmtId="0" fontId="4" fillId="3" borderId="6" xfId="0" applyFont="1" applyFill="1" applyBorder="1" applyProtection="1"/>
    <xf numFmtId="0" fontId="0" fillId="3" borderId="7" xfId="0" quotePrefix="1" applyFill="1" applyBorder="1" applyProtection="1"/>
    <xf numFmtId="0" fontId="4" fillId="3" borderId="8" xfId="0" applyFont="1" applyFill="1" applyBorder="1" applyProtection="1"/>
    <xf numFmtId="0" fontId="4" fillId="3" borderId="9" xfId="0" applyFont="1" applyFill="1" applyBorder="1" applyProtection="1"/>
    <xf numFmtId="0" fontId="0" fillId="3" borderId="8" xfId="0" applyFill="1" applyBorder="1" applyProtection="1"/>
    <xf numFmtId="0" fontId="0" fillId="3" borderId="10" xfId="0" quotePrefix="1" applyFill="1" applyBorder="1" applyProtection="1"/>
    <xf numFmtId="0" fontId="4" fillId="3" borderId="11" xfId="0" applyFont="1" applyFill="1" applyBorder="1" applyProtection="1"/>
    <xf numFmtId="0" fontId="4" fillId="3" borderId="12" xfId="0" applyFont="1" applyFill="1" applyBorder="1" applyProtection="1"/>
    <xf numFmtId="0" fontId="0" fillId="3" borderId="13" xfId="0" applyFill="1" applyBorder="1" applyProtection="1"/>
    <xf numFmtId="0" fontId="4" fillId="3" borderId="14" xfId="0" applyFont="1" applyFill="1" applyBorder="1" applyProtection="1"/>
    <xf numFmtId="0" fontId="0" fillId="3" borderId="15" xfId="0" applyFill="1" applyBorder="1" applyProtection="1"/>
    <xf numFmtId="0" fontId="4" fillId="3" borderId="15" xfId="0" applyFont="1" applyFill="1" applyBorder="1" applyAlignment="1" applyProtection="1">
      <alignment horizontal="right"/>
    </xf>
    <xf numFmtId="0" fontId="0" fillId="3" borderId="16" xfId="0" applyFill="1" applyBorder="1" applyProtection="1"/>
    <xf numFmtId="0" fontId="4" fillId="2" borderId="17" xfId="0" applyFont="1" applyFill="1" applyBorder="1" applyAlignment="1" applyProtection="1">
      <alignment horizontal="center"/>
    </xf>
    <xf numFmtId="0" fontId="4" fillId="2" borderId="18" xfId="0" applyFont="1" applyFill="1" applyBorder="1" applyAlignment="1" applyProtection="1">
      <alignment horizontal="center"/>
    </xf>
    <xf numFmtId="0" fontId="4" fillId="2" borderId="19" xfId="0" applyFont="1" applyFill="1" applyBorder="1" applyAlignment="1" applyProtection="1">
      <alignment horizontal="center"/>
    </xf>
    <xf numFmtId="0" fontId="4" fillId="2" borderId="20" xfId="0" applyFont="1" applyFill="1" applyBorder="1" applyAlignment="1" applyProtection="1">
      <alignment horizontal="center"/>
    </xf>
    <xf numFmtId="0" fontId="6" fillId="2" borderId="21" xfId="0" applyFont="1" applyFill="1" applyBorder="1" applyProtection="1"/>
    <xf numFmtId="0" fontId="0" fillId="2" borderId="22" xfId="0" applyFill="1" applyBorder="1" applyProtection="1"/>
    <xf numFmtId="166" fontId="4" fillId="2" borderId="23" xfId="0" applyNumberFormat="1" applyFont="1" applyFill="1" applyBorder="1" applyAlignment="1" applyProtection="1">
      <alignment horizontal="center"/>
    </xf>
    <xf numFmtId="1" fontId="0" fillId="2" borderId="22" xfId="0" applyNumberFormat="1" applyFill="1" applyBorder="1" applyAlignment="1" applyProtection="1">
      <alignment horizontal="center"/>
    </xf>
    <xf numFmtId="1" fontId="0" fillId="2" borderId="24" xfId="0" applyNumberFormat="1" applyFill="1" applyBorder="1" applyAlignment="1" applyProtection="1">
      <alignment horizontal="center"/>
    </xf>
    <xf numFmtId="1" fontId="0" fillId="2" borderId="25" xfId="0" applyNumberFormat="1" applyFill="1" applyBorder="1" applyAlignment="1" applyProtection="1">
      <alignment horizontal="center"/>
    </xf>
    <xf numFmtId="1" fontId="0" fillId="2" borderId="23" xfId="0" applyNumberFormat="1" applyFill="1" applyBorder="1" applyAlignment="1" applyProtection="1">
      <alignment horizontal="center"/>
    </xf>
    <xf numFmtId="164" fontId="6" fillId="2" borderId="26" xfId="0" applyNumberFormat="1" applyFont="1" applyFill="1" applyBorder="1" applyAlignment="1" applyProtection="1">
      <alignment horizontal="center"/>
    </xf>
    <xf numFmtId="0" fontId="0" fillId="2" borderId="27" xfId="0" applyFill="1" applyBorder="1" applyProtection="1"/>
    <xf numFmtId="166" fontId="4" fillId="2" borderId="28" xfId="0" applyNumberFormat="1" applyFont="1" applyFill="1" applyBorder="1" applyAlignment="1" applyProtection="1">
      <alignment horizontal="center"/>
    </xf>
    <xf numFmtId="1" fontId="0" fillId="2" borderId="27" xfId="0" applyNumberFormat="1" applyFill="1" applyBorder="1" applyAlignment="1" applyProtection="1">
      <alignment horizontal="center"/>
    </xf>
    <xf numFmtId="1" fontId="0" fillId="2" borderId="29" xfId="0" applyNumberFormat="1" applyFill="1" applyBorder="1" applyAlignment="1" applyProtection="1">
      <alignment horizontal="center"/>
    </xf>
    <xf numFmtId="1" fontId="0" fillId="2" borderId="30" xfId="0" applyNumberFormat="1" applyFill="1" applyBorder="1" applyAlignment="1" applyProtection="1">
      <alignment horizontal="center"/>
    </xf>
    <xf numFmtId="1" fontId="0" fillId="2" borderId="28" xfId="0" applyNumberFormat="1" applyFill="1" applyBorder="1" applyAlignment="1" applyProtection="1">
      <alignment horizontal="center"/>
    </xf>
    <xf numFmtId="0" fontId="6" fillId="2" borderId="31" xfId="0" applyFont="1" applyFill="1" applyBorder="1" applyProtection="1"/>
    <xf numFmtId="0" fontId="0" fillId="2" borderId="32" xfId="0" applyFill="1" applyBorder="1" applyProtection="1"/>
    <xf numFmtId="166" fontId="4" fillId="2" borderId="33" xfId="0" applyNumberFormat="1" applyFont="1" applyFill="1" applyBorder="1" applyAlignment="1" applyProtection="1">
      <alignment horizontal="center"/>
    </xf>
    <xf numFmtId="1" fontId="0" fillId="2" borderId="32" xfId="0" applyNumberFormat="1" applyFill="1" applyBorder="1" applyAlignment="1" applyProtection="1">
      <alignment horizontal="center"/>
    </xf>
    <xf numFmtId="1" fontId="0" fillId="2" borderId="34" xfId="0" applyNumberFormat="1" applyFill="1" applyBorder="1" applyAlignment="1" applyProtection="1">
      <alignment horizontal="center"/>
    </xf>
    <xf numFmtId="1" fontId="0" fillId="2" borderId="35" xfId="0" applyNumberFormat="1" applyFill="1" applyBorder="1" applyAlignment="1" applyProtection="1">
      <alignment horizontal="center"/>
    </xf>
    <xf numFmtId="1" fontId="0" fillId="2" borderId="33" xfId="0" applyNumberFormat="1" applyFill="1" applyBorder="1" applyAlignment="1" applyProtection="1">
      <alignment horizontal="center"/>
    </xf>
    <xf numFmtId="0" fontId="6" fillId="2" borderId="36" xfId="0" applyFont="1" applyFill="1" applyBorder="1" applyProtection="1"/>
    <xf numFmtId="0" fontId="0" fillId="2" borderId="37" xfId="0" applyFill="1" applyBorder="1" applyProtection="1"/>
    <xf numFmtId="166" fontId="4" fillId="2" borderId="38" xfId="0" applyNumberFormat="1" applyFont="1" applyFill="1" applyBorder="1" applyAlignment="1" applyProtection="1">
      <alignment horizontal="center"/>
    </xf>
    <xf numFmtId="1" fontId="0" fillId="2" borderId="37" xfId="0" applyNumberFormat="1" applyFill="1" applyBorder="1" applyAlignment="1" applyProtection="1">
      <alignment horizontal="center"/>
    </xf>
    <xf numFmtId="1" fontId="0" fillId="2" borderId="39" xfId="0" applyNumberFormat="1" applyFill="1" applyBorder="1" applyAlignment="1" applyProtection="1">
      <alignment horizontal="center"/>
    </xf>
    <xf numFmtId="1" fontId="0" fillId="2" borderId="40" xfId="0" applyNumberFormat="1" applyFill="1" applyBorder="1" applyAlignment="1" applyProtection="1">
      <alignment horizontal="center"/>
    </xf>
    <xf numFmtId="1" fontId="0" fillId="2" borderId="38" xfId="0" applyNumberFormat="1" applyFill="1" applyBorder="1" applyAlignment="1" applyProtection="1">
      <alignment horizontal="center"/>
    </xf>
    <xf numFmtId="0" fontId="9" fillId="0" borderId="0" xfId="0" applyFont="1" applyProtection="1"/>
    <xf numFmtId="0" fontId="6" fillId="2" borderId="41" xfId="0" applyFont="1" applyFill="1" applyBorder="1" applyProtection="1"/>
    <xf numFmtId="0" fontId="0" fillId="2" borderId="42" xfId="0" applyFill="1" applyBorder="1" applyProtection="1"/>
    <xf numFmtId="166" fontId="4" fillId="2" borderId="43" xfId="0" applyNumberFormat="1" applyFont="1" applyFill="1" applyBorder="1" applyAlignment="1" applyProtection="1">
      <alignment horizontal="center"/>
    </xf>
    <xf numFmtId="1" fontId="0" fillId="2" borderId="42" xfId="0" applyNumberFormat="1" applyFill="1" applyBorder="1" applyAlignment="1" applyProtection="1">
      <alignment horizontal="center"/>
    </xf>
    <xf numFmtId="1" fontId="0" fillId="2" borderId="44" xfId="0" applyNumberFormat="1" applyFill="1" applyBorder="1" applyAlignment="1" applyProtection="1">
      <alignment horizontal="center"/>
    </xf>
    <xf numFmtId="1" fontId="0" fillId="2" borderId="45" xfId="0" applyNumberFormat="1" applyFill="1" applyBorder="1" applyAlignment="1" applyProtection="1">
      <alignment horizontal="center"/>
    </xf>
    <xf numFmtId="1" fontId="0" fillId="2" borderId="43" xfId="0" applyNumberFormat="1" applyFill="1" applyBorder="1" applyAlignment="1" applyProtection="1">
      <alignment horizontal="center"/>
    </xf>
    <xf numFmtId="0" fontId="6" fillId="2" borderId="0" xfId="0" applyFont="1" applyFill="1" applyBorder="1" applyProtection="1"/>
    <xf numFmtId="0" fontId="0" fillId="2" borderId="0" xfId="0" applyFill="1" applyBorder="1" applyProtection="1"/>
    <xf numFmtId="166" fontId="4" fillId="2" borderId="0" xfId="0" applyNumberFormat="1" applyFont="1" applyFill="1" applyBorder="1" applyAlignment="1" applyProtection="1">
      <alignment horizontal="right"/>
    </xf>
    <xf numFmtId="1" fontId="0" fillId="2" borderId="0" xfId="0" applyNumberFormat="1" applyFill="1" applyBorder="1" applyAlignment="1" applyProtection="1">
      <alignment horizontal="center"/>
    </xf>
    <xf numFmtId="1" fontId="7" fillId="2" borderId="0" xfId="0" applyNumberFormat="1" applyFont="1" applyFill="1" applyBorder="1" applyAlignment="1" applyProtection="1">
      <alignment horizontal="center"/>
    </xf>
    <xf numFmtId="0" fontId="8" fillId="0" borderId="0" xfId="0" applyFont="1" applyProtection="1"/>
    <xf numFmtId="0" fontId="4" fillId="0" borderId="0" xfId="0" applyFont="1" applyProtection="1"/>
    <xf numFmtId="0" fontId="4" fillId="0" borderId="0" xfId="0" applyFont="1" applyAlignment="1" applyProtection="1">
      <alignment horizontal="right"/>
    </xf>
    <xf numFmtId="0" fontId="11" fillId="3" borderId="36" xfId="0" applyFont="1" applyFill="1" applyBorder="1" applyProtection="1"/>
    <xf numFmtId="0" fontId="11" fillId="3" borderId="37" xfId="0" applyFont="1" applyFill="1" applyBorder="1" applyProtection="1"/>
    <xf numFmtId="166" fontId="11" fillId="3" borderId="38" xfId="0" applyNumberFormat="1" applyFont="1" applyFill="1" applyBorder="1" applyAlignment="1" applyProtection="1">
      <alignment horizontal="center"/>
    </xf>
    <xf numFmtId="1" fontId="11" fillId="3" borderId="37" xfId="0" applyNumberFormat="1" applyFont="1" applyFill="1" applyBorder="1" applyAlignment="1" applyProtection="1">
      <alignment horizontal="center"/>
    </xf>
    <xf numFmtId="1" fontId="11" fillId="3" borderId="39" xfId="0" applyNumberFormat="1" applyFont="1" applyFill="1" applyBorder="1" applyAlignment="1" applyProtection="1">
      <alignment horizontal="center"/>
    </xf>
    <xf numFmtId="1" fontId="11" fillId="3" borderId="40" xfId="0" applyNumberFormat="1" applyFont="1" applyFill="1" applyBorder="1" applyAlignment="1" applyProtection="1">
      <alignment horizontal="center"/>
    </xf>
    <xf numFmtId="1" fontId="11" fillId="3" borderId="38" xfId="0" applyNumberFormat="1" applyFont="1" applyFill="1" applyBorder="1" applyAlignment="1" applyProtection="1">
      <alignment horizontal="center"/>
    </xf>
    <xf numFmtId="0" fontId="11" fillId="3" borderId="26" xfId="0" applyFont="1" applyFill="1" applyBorder="1" applyProtection="1"/>
    <xf numFmtId="0" fontId="11" fillId="3" borderId="27" xfId="0" applyFont="1" applyFill="1" applyBorder="1" applyProtection="1"/>
    <xf numFmtId="166" fontId="11" fillId="3" borderId="28" xfId="0" applyNumberFormat="1" applyFont="1" applyFill="1" applyBorder="1" applyAlignment="1" applyProtection="1">
      <alignment horizontal="center"/>
    </xf>
    <xf numFmtId="1" fontId="11" fillId="3" borderId="27" xfId="0" applyNumberFormat="1" applyFont="1" applyFill="1" applyBorder="1" applyAlignment="1" applyProtection="1">
      <alignment horizontal="center"/>
    </xf>
    <xf numFmtId="1" fontId="11" fillId="3" borderId="29" xfId="0" applyNumberFormat="1" applyFont="1" applyFill="1" applyBorder="1" applyAlignment="1" applyProtection="1">
      <alignment horizontal="center"/>
    </xf>
    <xf numFmtId="1" fontId="11" fillId="3" borderId="30" xfId="0" applyNumberFormat="1" applyFont="1" applyFill="1" applyBorder="1" applyAlignment="1" applyProtection="1">
      <alignment horizontal="center"/>
    </xf>
    <xf numFmtId="1" fontId="11" fillId="3" borderId="28" xfId="0" applyNumberFormat="1" applyFont="1" applyFill="1" applyBorder="1" applyAlignment="1" applyProtection="1">
      <alignment horizontal="center"/>
    </xf>
    <xf numFmtId="164" fontId="11" fillId="3" borderId="26" xfId="0" applyNumberFormat="1" applyFont="1" applyFill="1" applyBorder="1" applyAlignment="1" applyProtection="1">
      <alignment horizontal="center"/>
    </xf>
    <xf numFmtId="0" fontId="11" fillId="3" borderId="31" xfId="0" applyFont="1" applyFill="1" applyBorder="1" applyProtection="1"/>
    <xf numFmtId="0" fontId="11" fillId="3" borderId="32" xfId="0" applyFont="1" applyFill="1" applyBorder="1" applyProtection="1"/>
    <xf numFmtId="166" fontId="11" fillId="3" borderId="33" xfId="0" applyNumberFormat="1" applyFont="1" applyFill="1" applyBorder="1" applyAlignment="1" applyProtection="1">
      <alignment horizontal="center"/>
    </xf>
    <xf numFmtId="1" fontId="11" fillId="3" borderId="32" xfId="0" applyNumberFormat="1" applyFont="1" applyFill="1" applyBorder="1" applyAlignment="1" applyProtection="1">
      <alignment horizontal="center"/>
    </xf>
    <xf numFmtId="1" fontId="11" fillId="3" borderId="34" xfId="0" applyNumberFormat="1" applyFont="1" applyFill="1" applyBorder="1" applyAlignment="1" applyProtection="1">
      <alignment horizontal="center"/>
    </xf>
    <xf numFmtId="1" fontId="11" fillId="3" borderId="35" xfId="0" applyNumberFormat="1" applyFont="1" applyFill="1" applyBorder="1" applyAlignment="1" applyProtection="1">
      <alignment horizontal="center"/>
    </xf>
    <xf numFmtId="1" fontId="11" fillId="3" borderId="33" xfId="0" applyNumberFormat="1" applyFont="1" applyFill="1" applyBorder="1" applyAlignment="1" applyProtection="1">
      <alignment horizontal="center"/>
    </xf>
    <xf numFmtId="0" fontId="11" fillId="3" borderId="19" xfId="0" applyFont="1" applyFill="1" applyBorder="1" applyAlignment="1" applyProtection="1">
      <alignment horizontal="center"/>
    </xf>
    <xf numFmtId="0" fontId="11" fillId="3" borderId="18" xfId="0" applyFont="1" applyFill="1" applyBorder="1" applyAlignment="1" applyProtection="1">
      <alignment horizontal="center"/>
    </xf>
    <xf numFmtId="1" fontId="12" fillId="3" borderId="25" xfId="0" applyNumberFormat="1" applyFont="1" applyFill="1" applyBorder="1" applyAlignment="1" applyProtection="1">
      <alignment horizontal="center"/>
    </xf>
    <xf numFmtId="1" fontId="12" fillId="3" borderId="24" xfId="0" applyNumberFormat="1" applyFont="1" applyFill="1" applyBorder="1" applyAlignment="1" applyProtection="1">
      <alignment horizontal="center"/>
    </xf>
    <xf numFmtId="1" fontId="12" fillId="3" borderId="30" xfId="0" applyNumberFormat="1" applyFont="1" applyFill="1" applyBorder="1" applyAlignment="1" applyProtection="1">
      <alignment horizontal="center"/>
    </xf>
    <xf numFmtId="1" fontId="12" fillId="3" borderId="29" xfId="0" applyNumberFormat="1" applyFont="1" applyFill="1" applyBorder="1" applyAlignment="1" applyProtection="1">
      <alignment horizontal="center"/>
    </xf>
    <xf numFmtId="1" fontId="12" fillId="3" borderId="35" xfId="0" applyNumberFormat="1" applyFont="1" applyFill="1" applyBorder="1" applyAlignment="1" applyProtection="1">
      <alignment horizontal="center"/>
    </xf>
    <xf numFmtId="1" fontId="12" fillId="3" borderId="34" xfId="0" applyNumberFormat="1" applyFont="1" applyFill="1" applyBorder="1" applyAlignment="1" applyProtection="1">
      <alignment horizontal="center"/>
    </xf>
    <xf numFmtId="1" fontId="12" fillId="3" borderId="40" xfId="0" applyNumberFormat="1" applyFont="1" applyFill="1" applyBorder="1" applyAlignment="1" applyProtection="1">
      <alignment horizontal="center"/>
    </xf>
    <xf numFmtId="1" fontId="12" fillId="3" borderId="39" xfId="0" applyNumberFormat="1" applyFont="1" applyFill="1" applyBorder="1" applyAlignment="1" applyProtection="1">
      <alignment horizontal="center"/>
    </xf>
    <xf numFmtId="1" fontId="12" fillId="3" borderId="45" xfId="0" applyNumberFormat="1" applyFont="1" applyFill="1" applyBorder="1" applyAlignment="1" applyProtection="1">
      <alignment horizontal="center"/>
    </xf>
    <xf numFmtId="1" fontId="12" fillId="3" borderId="44" xfId="0" applyNumberFormat="1" applyFont="1" applyFill="1" applyBorder="1" applyAlignment="1" applyProtection="1">
      <alignment horizontal="center"/>
    </xf>
    <xf numFmtId="0" fontId="13" fillId="4" borderId="1" xfId="0" applyFont="1" applyFill="1" applyBorder="1" applyProtection="1"/>
    <xf numFmtId="0" fontId="1" fillId="4" borderId="2" xfId="0" applyFont="1" applyFill="1" applyBorder="1" applyProtection="1"/>
    <xf numFmtId="0" fontId="13" fillId="4" borderId="2" xfId="0" applyFont="1" applyFill="1" applyBorder="1" applyAlignment="1" applyProtection="1">
      <alignment horizontal="right"/>
    </xf>
    <xf numFmtId="0" fontId="13" fillId="4" borderId="2" xfId="0" applyFont="1" applyFill="1" applyBorder="1" applyAlignment="1" applyProtection="1">
      <alignment horizontal="center"/>
    </xf>
    <xf numFmtId="0" fontId="1" fillId="4" borderId="3" xfId="0" applyFont="1" applyFill="1" applyBorder="1" applyProtection="1"/>
    <xf numFmtId="0" fontId="13" fillId="4" borderId="0" xfId="0" applyFont="1" applyFill="1" applyBorder="1" applyProtection="1"/>
    <xf numFmtId="1" fontId="15" fillId="4" borderId="0" xfId="0" applyNumberFormat="1" applyFont="1" applyFill="1" applyBorder="1" applyAlignment="1" applyProtection="1">
      <alignment horizontal="center"/>
    </xf>
    <xf numFmtId="0" fontId="13" fillId="4" borderId="0" xfId="0" applyFont="1" applyFill="1" applyBorder="1" applyAlignment="1" applyProtection="1">
      <alignment horizontal="center"/>
    </xf>
    <xf numFmtId="0" fontId="13" fillId="4" borderId="46" xfId="0" applyFont="1" applyFill="1" applyBorder="1" applyProtection="1"/>
    <xf numFmtId="165" fontId="13" fillId="4" borderId="0" xfId="0" applyNumberFormat="1" applyFont="1" applyFill="1" applyBorder="1" applyAlignment="1" applyProtection="1">
      <alignment horizontal="center"/>
    </xf>
    <xf numFmtId="0" fontId="16" fillId="4" borderId="14" xfId="0" applyFont="1" applyFill="1" applyBorder="1" applyAlignment="1" applyProtection="1">
      <alignment horizontal="center"/>
    </xf>
    <xf numFmtId="0" fontId="13" fillId="4" borderId="15" xfId="0" applyFont="1" applyFill="1" applyBorder="1" applyAlignment="1" applyProtection="1">
      <alignment horizontal="right"/>
    </xf>
    <xf numFmtId="0" fontId="1" fillId="4" borderId="15" xfId="0" applyFont="1" applyFill="1" applyBorder="1" applyProtection="1"/>
    <xf numFmtId="0" fontId="1" fillId="4" borderId="16" xfId="0" applyFont="1" applyFill="1" applyBorder="1" applyProtection="1"/>
    <xf numFmtId="0" fontId="4" fillId="2" borderId="5" xfId="0" applyFont="1" applyFill="1" applyBorder="1" applyAlignment="1" applyProtection="1">
      <alignment horizontal="right"/>
    </xf>
    <xf numFmtId="167" fontId="4" fillId="2" borderId="47" xfId="0" applyNumberFormat="1" applyFont="1" applyFill="1" applyBorder="1" applyAlignment="1" applyProtection="1">
      <alignment horizontal="left"/>
    </xf>
    <xf numFmtId="0" fontId="11" fillId="3" borderId="48" xfId="0" applyFont="1" applyFill="1" applyBorder="1" applyAlignment="1" applyProtection="1">
      <alignment horizontal="right"/>
    </xf>
    <xf numFmtId="167" fontId="11" fillId="3" borderId="47" xfId="0" applyNumberFormat="1" applyFont="1" applyFill="1" applyBorder="1" applyAlignment="1" applyProtection="1">
      <alignment horizontal="left"/>
    </xf>
    <xf numFmtId="0" fontId="4" fillId="2" borderId="48" xfId="0" applyFont="1" applyFill="1" applyBorder="1" applyAlignment="1" applyProtection="1">
      <alignment horizontal="right"/>
    </xf>
    <xf numFmtId="167" fontId="4" fillId="2" borderId="7" xfId="0" applyNumberFormat="1" applyFont="1" applyFill="1" applyBorder="1" applyAlignment="1" applyProtection="1">
      <alignment horizontal="left"/>
    </xf>
    <xf numFmtId="0" fontId="9" fillId="2" borderId="0" xfId="0" applyFont="1" applyFill="1" applyProtection="1"/>
    <xf numFmtId="0" fontId="9" fillId="2" borderId="0" xfId="0" applyFont="1" applyFill="1" applyAlignment="1" applyProtection="1">
      <alignment horizontal="center"/>
    </xf>
    <xf numFmtId="0" fontId="9" fillId="2" borderId="0" xfId="0" applyFont="1" applyFill="1" applyAlignment="1" applyProtection="1">
      <alignment horizontal="right"/>
    </xf>
    <xf numFmtId="0" fontId="17" fillId="4" borderId="46" xfId="0" applyFont="1" applyFill="1" applyBorder="1" applyProtection="1"/>
    <xf numFmtId="0" fontId="4" fillId="0" borderId="49" xfId="0" applyFont="1" applyBorder="1" applyProtection="1"/>
    <xf numFmtId="0" fontId="0" fillId="0" borderId="49" xfId="0" applyBorder="1" applyProtection="1"/>
    <xf numFmtId="0" fontId="4" fillId="0" borderId="49" xfId="0" applyFont="1" applyBorder="1" applyAlignment="1" applyProtection="1">
      <alignment horizontal="right"/>
    </xf>
    <xf numFmtId="0" fontId="11" fillId="3" borderId="11" xfId="0" applyFont="1" applyFill="1" applyBorder="1" applyProtection="1"/>
    <xf numFmtId="0" fontId="20" fillId="4" borderId="2" xfId="0" applyFont="1" applyFill="1" applyBorder="1" applyAlignment="1" applyProtection="1">
      <alignment horizontal="center"/>
    </xf>
    <xf numFmtId="1" fontId="21" fillId="4" borderId="0" xfId="0" applyNumberFormat="1" applyFont="1" applyFill="1" applyBorder="1" applyAlignment="1" applyProtection="1">
      <alignment horizontal="center"/>
    </xf>
    <xf numFmtId="1" fontId="23" fillId="4" borderId="0" xfId="0" applyNumberFormat="1" applyFont="1" applyFill="1" applyBorder="1" applyAlignment="1" applyProtection="1">
      <alignment horizontal="center"/>
    </xf>
    <xf numFmtId="0" fontId="0" fillId="3" borderId="9" xfId="0" applyFill="1" applyBorder="1" applyProtection="1"/>
    <xf numFmtId="0" fontId="4" fillId="3" borderId="12" xfId="0" applyFont="1" applyFill="1" applyBorder="1" applyAlignment="1" applyProtection="1">
      <alignment horizontal="center"/>
    </xf>
    <xf numFmtId="164" fontId="11" fillId="5" borderId="7" xfId="0" applyNumberFormat="1" applyFont="1" applyFill="1" applyBorder="1" applyAlignment="1" applyProtection="1">
      <alignment horizontal="center"/>
      <protection locked="0"/>
    </xf>
    <xf numFmtId="166" fontId="11" fillId="5" borderId="10" xfId="0" applyNumberFormat="1" applyFont="1" applyFill="1" applyBorder="1" applyAlignment="1" applyProtection="1">
      <alignment horizontal="center"/>
      <protection locked="0"/>
    </xf>
    <xf numFmtId="167" fontId="11" fillId="5" borderId="13" xfId="0" applyNumberFormat="1" applyFont="1" applyFill="1" applyBorder="1" applyAlignment="1" applyProtection="1">
      <alignment horizontal="center"/>
      <protection locked="0"/>
    </xf>
    <xf numFmtId="165" fontId="11" fillId="5" borderId="6" xfId="0" applyNumberFormat="1" applyFont="1" applyFill="1" applyBorder="1" applyAlignment="1" applyProtection="1">
      <alignment horizontal="center"/>
      <protection locked="0"/>
    </xf>
    <xf numFmtId="0" fontId="11" fillId="3" borderId="8" xfId="0" applyFont="1" applyFill="1" applyBorder="1" applyProtection="1"/>
    <xf numFmtId="0" fontId="11" fillId="5" borderId="13" xfId="0" applyNumberFormat="1" applyFont="1" applyFill="1" applyBorder="1" applyAlignment="1" applyProtection="1">
      <alignment horizontal="center"/>
      <protection locked="0"/>
    </xf>
    <xf numFmtId="0" fontId="22" fillId="4" borderId="2" xfId="0" applyFont="1" applyFill="1" applyBorder="1" applyAlignment="1" applyProtection="1">
      <alignment horizontal="center"/>
    </xf>
    <xf numFmtId="0" fontId="22" fillId="4" borderId="2" xfId="0" applyFont="1" applyFill="1" applyBorder="1" applyAlignment="1" applyProtection="1"/>
    <xf numFmtId="1" fontId="15" fillId="4" borderId="0" xfId="0" applyNumberFormat="1" applyFont="1" applyFill="1" applyBorder="1" applyAlignment="1" applyProtection="1"/>
    <xf numFmtId="0" fontId="13" fillId="4" borderId="0" xfId="0" applyFont="1" applyFill="1" applyBorder="1" applyAlignment="1" applyProtection="1"/>
    <xf numFmtId="0" fontId="0" fillId="4" borderId="2" xfId="0" applyFill="1" applyBorder="1" applyProtection="1"/>
    <xf numFmtId="0" fontId="16" fillId="4" borderId="15" xfId="0" applyFont="1" applyFill="1" applyBorder="1" applyAlignment="1" applyProtection="1">
      <alignment horizontal="center"/>
    </xf>
    <xf numFmtId="168" fontId="11" fillId="3" borderId="47" xfId="0" applyNumberFormat="1" applyFont="1" applyFill="1" applyBorder="1" applyAlignment="1" applyProtection="1">
      <alignment horizontal="left"/>
    </xf>
    <xf numFmtId="0" fontId="16" fillId="4" borderId="15" xfId="0" applyFont="1" applyFill="1" applyBorder="1" applyAlignment="1" applyProtection="1">
      <alignment horizontal="center"/>
    </xf>
    <xf numFmtId="0" fontId="11" fillId="3" borderId="50" xfId="0" applyFont="1" applyFill="1" applyBorder="1" applyAlignment="1" applyProtection="1">
      <alignment horizontal="center"/>
    </xf>
    <xf numFmtId="0" fontId="11" fillId="3" borderId="51" xfId="0" applyFont="1" applyFill="1" applyBorder="1" applyAlignment="1" applyProtection="1">
      <alignment horizontal="center"/>
    </xf>
    <xf numFmtId="0" fontId="4" fillId="2" borderId="52" xfId="0" applyFont="1" applyFill="1" applyBorder="1" applyAlignment="1" applyProtection="1">
      <alignment horizontal="center"/>
    </xf>
    <xf numFmtId="0" fontId="4" fillId="2" borderId="51" xfId="0" applyFont="1" applyFill="1" applyBorder="1" applyAlignment="1" applyProtection="1">
      <alignment horizontal="center"/>
    </xf>
    <xf numFmtId="0" fontId="4" fillId="2" borderId="50" xfId="0" applyFont="1" applyFill="1" applyBorder="1" applyAlignment="1" applyProtection="1">
      <alignment horizontal="center"/>
    </xf>
    <xf numFmtId="0" fontId="4" fillId="2" borderId="53" xfId="0" applyFont="1" applyFill="1" applyBorder="1" applyAlignment="1" applyProtection="1">
      <alignment horizontal="center"/>
    </xf>
    <xf numFmtId="1" fontId="12" fillId="3" borderId="56" xfId="0" applyNumberFormat="1" applyFont="1" applyFill="1" applyBorder="1" applyAlignment="1" applyProtection="1">
      <alignment horizontal="center"/>
    </xf>
    <xf numFmtId="1" fontId="12" fillId="3" borderId="57" xfId="0" applyNumberFormat="1" applyFont="1" applyFill="1" applyBorder="1" applyAlignment="1" applyProtection="1">
      <alignment horizontal="center"/>
    </xf>
    <xf numFmtId="1" fontId="12" fillId="3" borderId="54" xfId="0" applyNumberFormat="1" applyFont="1" applyFill="1" applyBorder="1" applyAlignment="1" applyProtection="1">
      <alignment horizontal="center"/>
    </xf>
    <xf numFmtId="1" fontId="12" fillId="3" borderId="55" xfId="0" applyNumberFormat="1" applyFont="1" applyFill="1" applyBorder="1" applyAlignment="1" applyProtection="1">
      <alignment horizontal="center"/>
    </xf>
    <xf numFmtId="164" fontId="11" fillId="3" borderId="7" xfId="0" applyNumberFormat="1" applyFont="1" applyFill="1" applyBorder="1" applyAlignment="1" applyProtection="1">
      <alignment horizontal="center"/>
    </xf>
    <xf numFmtId="165" fontId="11" fillId="3" borderId="6" xfId="0" applyNumberFormat="1" applyFont="1" applyFill="1" applyBorder="1" applyAlignment="1" applyProtection="1">
      <alignment horizontal="center"/>
    </xf>
    <xf numFmtId="166" fontId="11" fillId="3" borderId="10" xfId="0" applyNumberFormat="1" applyFont="1" applyFill="1" applyBorder="1" applyAlignment="1" applyProtection="1">
      <alignment horizontal="center"/>
    </xf>
    <xf numFmtId="167" fontId="11" fillId="3" borderId="13" xfId="0" applyNumberFormat="1" applyFont="1" applyFill="1" applyBorder="1" applyAlignment="1" applyProtection="1">
      <alignment horizontal="center"/>
    </xf>
    <xf numFmtId="168" fontId="11" fillId="3" borderId="13" xfId="0" applyNumberFormat="1" applyFont="1" applyFill="1" applyBorder="1" applyAlignment="1" applyProtection="1">
      <alignment horizontal="center"/>
    </xf>
    <xf numFmtId="168" fontId="11" fillId="3" borderId="12" xfId="0" applyNumberFormat="1" applyFont="1" applyFill="1" applyBorder="1" applyAlignment="1" applyProtection="1">
      <alignment horizontal="center"/>
    </xf>
    <xf numFmtId="0" fontId="4" fillId="3" borderId="13" xfId="0" applyFont="1" applyFill="1" applyBorder="1" applyAlignment="1" applyProtection="1"/>
    <xf numFmtId="3" fontId="12" fillId="3" borderId="25" xfId="0" applyNumberFormat="1" applyFont="1" applyFill="1" applyBorder="1" applyAlignment="1" applyProtection="1">
      <alignment horizontal="center"/>
    </xf>
    <xf numFmtId="3" fontId="12" fillId="3" borderId="24" xfId="0" applyNumberFormat="1" applyFont="1" applyFill="1" applyBorder="1" applyAlignment="1" applyProtection="1">
      <alignment horizontal="center"/>
    </xf>
    <xf numFmtId="3" fontId="12" fillId="3" borderId="30" xfId="0" applyNumberFormat="1" applyFont="1" applyFill="1" applyBorder="1" applyAlignment="1" applyProtection="1">
      <alignment horizontal="center"/>
    </xf>
    <xf numFmtId="3" fontId="12" fillId="3" borderId="29" xfId="0" applyNumberFormat="1" applyFont="1" applyFill="1" applyBorder="1" applyAlignment="1" applyProtection="1">
      <alignment horizontal="center"/>
    </xf>
    <xf numFmtId="3" fontId="12" fillId="3" borderId="54" xfId="0" applyNumberFormat="1" applyFont="1" applyFill="1" applyBorder="1" applyAlignment="1" applyProtection="1">
      <alignment horizontal="center"/>
    </xf>
    <xf numFmtId="3" fontId="12" fillId="3" borderId="55" xfId="0" applyNumberFormat="1" applyFont="1" applyFill="1" applyBorder="1" applyAlignment="1" applyProtection="1">
      <alignment horizontal="center"/>
    </xf>
    <xf numFmtId="0" fontId="27" fillId="3" borderId="7" xfId="0" quotePrefix="1" applyFont="1" applyFill="1" applyBorder="1" applyProtection="1"/>
    <xf numFmtId="0" fontId="18" fillId="4" borderId="15" xfId="0" applyFont="1" applyFill="1" applyBorder="1" applyAlignment="1" applyProtection="1">
      <alignment horizontal="center"/>
    </xf>
    <xf numFmtId="0" fontId="16" fillId="4" borderId="15" xfId="0" applyFont="1" applyFill="1" applyBorder="1" applyAlignment="1" applyProtection="1">
      <alignment horizontal="center"/>
    </xf>
    <xf numFmtId="0" fontId="2" fillId="7" borderId="15" xfId="0" applyFont="1" applyFill="1" applyBorder="1" applyAlignment="1" applyProtection="1">
      <alignment horizontal="center" vertical="center"/>
    </xf>
    <xf numFmtId="0" fontId="10" fillId="2" borderId="0" xfId="0" applyFont="1" applyFill="1" applyAlignment="1" applyProtection="1">
      <alignment horizontal="center" wrapText="1"/>
    </xf>
    <xf numFmtId="0" fontId="2" fillId="2" borderId="0" xfId="0" applyFont="1" applyFill="1" applyAlignment="1" applyProtection="1">
      <alignment horizontal="center" wrapText="1"/>
    </xf>
    <xf numFmtId="0" fontId="5" fillId="3" borderId="4"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3" fillId="6" borderId="15" xfId="0" applyFont="1" applyFill="1" applyBorder="1" applyAlignment="1" applyProtection="1">
      <alignment horizontal="center" vertical="center"/>
    </xf>
    <xf numFmtId="0" fontId="14" fillId="4" borderId="4" xfId="0" applyFont="1" applyFill="1" applyBorder="1" applyAlignment="1" applyProtection="1">
      <alignment horizontal="center" vertical="center"/>
    </xf>
    <xf numFmtId="0" fontId="14" fillId="4" borderId="0" xfId="0" applyFont="1" applyFill="1" applyBorder="1" applyAlignment="1" applyProtection="1">
      <alignment horizontal="center" vertical="center"/>
    </xf>
    <xf numFmtId="0" fontId="24" fillId="4" borderId="15" xfId="0" applyFont="1" applyFill="1" applyBorder="1" applyAlignment="1" applyProtection="1">
      <alignment horizontal="center"/>
    </xf>
    <xf numFmtId="0" fontId="4" fillId="3" borderId="11" xfId="0" applyFont="1" applyFill="1" applyBorder="1" applyAlignment="1" applyProtection="1">
      <alignment horizontal="left"/>
    </xf>
    <xf numFmtId="0" fontId="11" fillId="3" borderId="12" xfId="0" applyFont="1" applyFill="1" applyBorder="1" applyAlignment="1" applyProtection="1">
      <alignment horizontal="left"/>
    </xf>
    <xf numFmtId="167" fontId="17" fillId="4" borderId="13" xfId="0" applyNumberFormat="1" applyFon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1</xdr:col>
      <xdr:colOff>285750</xdr:colOff>
      <xdr:row>2</xdr:row>
      <xdr:rowOff>38100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76200"/>
          <a:ext cx="1104900"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1</xdr:col>
      <xdr:colOff>285750</xdr:colOff>
      <xdr:row>1</xdr:row>
      <xdr:rowOff>141995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76200"/>
          <a:ext cx="990600" cy="7325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76200</xdr:rowOff>
    </xdr:from>
    <xdr:to>
      <xdr:col>1</xdr:col>
      <xdr:colOff>228600</xdr:colOff>
      <xdr:row>1</xdr:row>
      <xdr:rowOff>141995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76200"/>
          <a:ext cx="990600" cy="7325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workbookViewId="0">
      <selection activeCell="F25" sqref="F25:G26"/>
    </sheetView>
  </sheetViews>
  <sheetFormatPr baseColWidth="10" defaultRowHeight="15" x14ac:dyDescent="0.25"/>
  <cols>
    <col min="1" max="1" width="12.125" style="74" customWidth="1"/>
    <col min="2" max="2" width="10.875" style="6"/>
    <col min="3" max="3" width="10.125" style="75" customWidth="1"/>
    <col min="4" max="9" width="12.625" style="6" customWidth="1"/>
    <col min="10" max="10" width="14.125" style="6" customWidth="1"/>
    <col min="11" max="11" width="5.375" style="6" customWidth="1"/>
    <col min="12" max="12" width="6.625" style="6" customWidth="1"/>
    <col min="13" max="14" width="5.375" style="6" customWidth="1"/>
    <col min="15" max="256" width="10.875" style="6"/>
    <col min="257" max="257" width="12.125" style="6" customWidth="1"/>
    <col min="258" max="258" width="10.875" style="6"/>
    <col min="259" max="259" width="7.125" style="6" customWidth="1"/>
    <col min="260" max="266" width="10.875" style="6"/>
    <col min="267" max="267" width="5.375" style="6" customWidth="1"/>
    <col min="268" max="268" width="6.625" style="6" customWidth="1"/>
    <col min="269" max="270" width="5.375" style="6" customWidth="1"/>
    <col min="271" max="512" width="10.875" style="6"/>
    <col min="513" max="513" width="12.125" style="6" customWidth="1"/>
    <col min="514" max="514" width="10.875" style="6"/>
    <col min="515" max="515" width="7.125" style="6" customWidth="1"/>
    <col min="516" max="522" width="10.875" style="6"/>
    <col min="523" max="523" width="5.375" style="6" customWidth="1"/>
    <col min="524" max="524" width="6.625" style="6" customWidth="1"/>
    <col min="525" max="526" width="5.375" style="6" customWidth="1"/>
    <col min="527" max="768" width="10.875" style="6"/>
    <col min="769" max="769" width="12.125" style="6" customWidth="1"/>
    <col min="770" max="770" width="10.875" style="6"/>
    <col min="771" max="771" width="7.125" style="6" customWidth="1"/>
    <col min="772" max="778" width="10.875" style="6"/>
    <col min="779" max="779" width="5.375" style="6" customWidth="1"/>
    <col min="780" max="780" width="6.625" style="6" customWidth="1"/>
    <col min="781" max="782" width="5.375" style="6" customWidth="1"/>
    <col min="783" max="1024" width="10.875" style="6"/>
    <col min="1025" max="1025" width="12.125" style="6" customWidth="1"/>
    <col min="1026" max="1026" width="10.875" style="6"/>
    <col min="1027" max="1027" width="7.125" style="6" customWidth="1"/>
    <col min="1028" max="1034" width="10.875" style="6"/>
    <col min="1035" max="1035" width="5.375" style="6" customWidth="1"/>
    <col min="1036" max="1036" width="6.625" style="6" customWidth="1"/>
    <col min="1037" max="1038" width="5.375" style="6" customWidth="1"/>
    <col min="1039" max="1280" width="10.875" style="6"/>
    <col min="1281" max="1281" width="12.125" style="6" customWidth="1"/>
    <col min="1282" max="1282" width="10.875" style="6"/>
    <col min="1283" max="1283" width="7.125" style="6" customWidth="1"/>
    <col min="1284" max="1290" width="10.875" style="6"/>
    <col min="1291" max="1291" width="5.375" style="6" customWidth="1"/>
    <col min="1292" max="1292" width="6.625" style="6" customWidth="1"/>
    <col min="1293" max="1294" width="5.375" style="6" customWidth="1"/>
    <col min="1295" max="1536" width="10.875" style="6"/>
    <col min="1537" max="1537" width="12.125" style="6" customWidth="1"/>
    <col min="1538" max="1538" width="10.875" style="6"/>
    <col min="1539" max="1539" width="7.125" style="6" customWidth="1"/>
    <col min="1540" max="1546" width="10.875" style="6"/>
    <col min="1547" max="1547" width="5.375" style="6" customWidth="1"/>
    <col min="1548" max="1548" width="6.625" style="6" customWidth="1"/>
    <col min="1549" max="1550" width="5.375" style="6" customWidth="1"/>
    <col min="1551" max="1792" width="10.875" style="6"/>
    <col min="1793" max="1793" width="12.125" style="6" customWidth="1"/>
    <col min="1794" max="1794" width="10.875" style="6"/>
    <col min="1795" max="1795" width="7.125" style="6" customWidth="1"/>
    <col min="1796" max="1802" width="10.875" style="6"/>
    <col min="1803" max="1803" width="5.375" style="6" customWidth="1"/>
    <col min="1804" max="1804" width="6.625" style="6" customWidth="1"/>
    <col min="1805" max="1806" width="5.375" style="6" customWidth="1"/>
    <col min="1807" max="2048" width="10.875" style="6"/>
    <col min="2049" max="2049" width="12.125" style="6" customWidth="1"/>
    <col min="2050" max="2050" width="10.875" style="6"/>
    <col min="2051" max="2051" width="7.125" style="6" customWidth="1"/>
    <col min="2052" max="2058" width="10.875" style="6"/>
    <col min="2059" max="2059" width="5.375" style="6" customWidth="1"/>
    <col min="2060" max="2060" width="6.625" style="6" customWidth="1"/>
    <col min="2061" max="2062" width="5.375" style="6" customWidth="1"/>
    <col min="2063" max="2304" width="10.875" style="6"/>
    <col min="2305" max="2305" width="12.125" style="6" customWidth="1"/>
    <col min="2306" max="2306" width="10.875" style="6"/>
    <col min="2307" max="2307" width="7.125" style="6" customWidth="1"/>
    <col min="2308" max="2314" width="10.875" style="6"/>
    <col min="2315" max="2315" width="5.375" style="6" customWidth="1"/>
    <col min="2316" max="2316" width="6.625" style="6" customWidth="1"/>
    <col min="2317" max="2318" width="5.375" style="6" customWidth="1"/>
    <col min="2319" max="2560" width="10.875" style="6"/>
    <col min="2561" max="2561" width="12.125" style="6" customWidth="1"/>
    <col min="2562" max="2562" width="10.875" style="6"/>
    <col min="2563" max="2563" width="7.125" style="6" customWidth="1"/>
    <col min="2564" max="2570" width="10.875" style="6"/>
    <col min="2571" max="2571" width="5.375" style="6" customWidth="1"/>
    <col min="2572" max="2572" width="6.625" style="6" customWidth="1"/>
    <col min="2573" max="2574" width="5.375" style="6" customWidth="1"/>
    <col min="2575" max="2816" width="10.875" style="6"/>
    <col min="2817" max="2817" width="12.125" style="6" customWidth="1"/>
    <col min="2818" max="2818" width="10.875" style="6"/>
    <col min="2819" max="2819" width="7.125" style="6" customWidth="1"/>
    <col min="2820" max="2826" width="10.875" style="6"/>
    <col min="2827" max="2827" width="5.375" style="6" customWidth="1"/>
    <col min="2828" max="2828" width="6.625" style="6" customWidth="1"/>
    <col min="2829" max="2830" width="5.375" style="6" customWidth="1"/>
    <col min="2831" max="3072" width="10.875" style="6"/>
    <col min="3073" max="3073" width="12.125" style="6" customWidth="1"/>
    <col min="3074" max="3074" width="10.875" style="6"/>
    <col min="3075" max="3075" width="7.125" style="6" customWidth="1"/>
    <col min="3076" max="3082" width="10.875" style="6"/>
    <col min="3083" max="3083" width="5.375" style="6" customWidth="1"/>
    <col min="3084" max="3084" width="6.625" style="6" customWidth="1"/>
    <col min="3085" max="3086" width="5.375" style="6" customWidth="1"/>
    <col min="3087" max="3328" width="10.875" style="6"/>
    <col min="3329" max="3329" width="12.125" style="6" customWidth="1"/>
    <col min="3330" max="3330" width="10.875" style="6"/>
    <col min="3331" max="3331" width="7.125" style="6" customWidth="1"/>
    <col min="3332" max="3338" width="10.875" style="6"/>
    <col min="3339" max="3339" width="5.375" style="6" customWidth="1"/>
    <col min="3340" max="3340" width="6.625" style="6" customWidth="1"/>
    <col min="3341" max="3342" width="5.375" style="6" customWidth="1"/>
    <col min="3343" max="3584" width="10.875" style="6"/>
    <col min="3585" max="3585" width="12.125" style="6" customWidth="1"/>
    <col min="3586" max="3586" width="10.875" style="6"/>
    <col min="3587" max="3587" width="7.125" style="6" customWidth="1"/>
    <col min="3588" max="3594" width="10.875" style="6"/>
    <col min="3595" max="3595" width="5.375" style="6" customWidth="1"/>
    <col min="3596" max="3596" width="6.625" style="6" customWidth="1"/>
    <col min="3597" max="3598" width="5.375" style="6" customWidth="1"/>
    <col min="3599" max="3840" width="10.875" style="6"/>
    <col min="3841" max="3841" width="12.125" style="6" customWidth="1"/>
    <col min="3842" max="3842" width="10.875" style="6"/>
    <col min="3843" max="3843" width="7.125" style="6" customWidth="1"/>
    <col min="3844" max="3850" width="10.875" style="6"/>
    <col min="3851" max="3851" width="5.375" style="6" customWidth="1"/>
    <col min="3852" max="3852" width="6.625" style="6" customWidth="1"/>
    <col min="3853" max="3854" width="5.375" style="6" customWidth="1"/>
    <col min="3855" max="4096" width="10.875" style="6"/>
    <col min="4097" max="4097" width="12.125" style="6" customWidth="1"/>
    <col min="4098" max="4098" width="10.875" style="6"/>
    <col min="4099" max="4099" width="7.125" style="6" customWidth="1"/>
    <col min="4100" max="4106" width="10.875" style="6"/>
    <col min="4107" max="4107" width="5.375" style="6" customWidth="1"/>
    <col min="4108" max="4108" width="6.625" style="6" customWidth="1"/>
    <col min="4109" max="4110" width="5.375" style="6" customWidth="1"/>
    <col min="4111" max="4352" width="10.875" style="6"/>
    <col min="4353" max="4353" width="12.125" style="6" customWidth="1"/>
    <col min="4354" max="4354" width="10.875" style="6"/>
    <col min="4355" max="4355" width="7.125" style="6" customWidth="1"/>
    <col min="4356" max="4362" width="10.875" style="6"/>
    <col min="4363" max="4363" width="5.375" style="6" customWidth="1"/>
    <col min="4364" max="4364" width="6.625" style="6" customWidth="1"/>
    <col min="4365" max="4366" width="5.375" style="6" customWidth="1"/>
    <col min="4367" max="4608" width="10.875" style="6"/>
    <col min="4609" max="4609" width="12.125" style="6" customWidth="1"/>
    <col min="4610" max="4610" width="10.875" style="6"/>
    <col min="4611" max="4611" width="7.125" style="6" customWidth="1"/>
    <col min="4612" max="4618" width="10.875" style="6"/>
    <col min="4619" max="4619" width="5.375" style="6" customWidth="1"/>
    <col min="4620" max="4620" width="6.625" style="6" customWidth="1"/>
    <col min="4621" max="4622" width="5.375" style="6" customWidth="1"/>
    <col min="4623" max="4864" width="10.875" style="6"/>
    <col min="4865" max="4865" width="12.125" style="6" customWidth="1"/>
    <col min="4866" max="4866" width="10.875" style="6"/>
    <col min="4867" max="4867" width="7.125" style="6" customWidth="1"/>
    <col min="4868" max="4874" width="10.875" style="6"/>
    <col min="4875" max="4875" width="5.375" style="6" customWidth="1"/>
    <col min="4876" max="4876" width="6.625" style="6" customWidth="1"/>
    <col min="4877" max="4878" width="5.375" style="6" customWidth="1"/>
    <col min="4879" max="5120" width="10.875" style="6"/>
    <col min="5121" max="5121" width="12.125" style="6" customWidth="1"/>
    <col min="5122" max="5122" width="10.875" style="6"/>
    <col min="5123" max="5123" width="7.125" style="6" customWidth="1"/>
    <col min="5124" max="5130" width="10.875" style="6"/>
    <col min="5131" max="5131" width="5.375" style="6" customWidth="1"/>
    <col min="5132" max="5132" width="6.625" style="6" customWidth="1"/>
    <col min="5133" max="5134" width="5.375" style="6" customWidth="1"/>
    <col min="5135" max="5376" width="10.875" style="6"/>
    <col min="5377" max="5377" width="12.125" style="6" customWidth="1"/>
    <col min="5378" max="5378" width="10.875" style="6"/>
    <col min="5379" max="5379" width="7.125" style="6" customWidth="1"/>
    <col min="5380" max="5386" width="10.875" style="6"/>
    <col min="5387" max="5387" width="5.375" style="6" customWidth="1"/>
    <col min="5388" max="5388" width="6.625" style="6" customWidth="1"/>
    <col min="5389" max="5390" width="5.375" style="6" customWidth="1"/>
    <col min="5391" max="5632" width="10.875" style="6"/>
    <col min="5633" max="5633" width="12.125" style="6" customWidth="1"/>
    <col min="5634" max="5634" width="10.875" style="6"/>
    <col min="5635" max="5635" width="7.125" style="6" customWidth="1"/>
    <col min="5636" max="5642" width="10.875" style="6"/>
    <col min="5643" max="5643" width="5.375" style="6" customWidth="1"/>
    <col min="5644" max="5644" width="6.625" style="6" customWidth="1"/>
    <col min="5645" max="5646" width="5.375" style="6" customWidth="1"/>
    <col min="5647" max="5888" width="10.875" style="6"/>
    <col min="5889" max="5889" width="12.125" style="6" customWidth="1"/>
    <col min="5890" max="5890" width="10.875" style="6"/>
    <col min="5891" max="5891" width="7.125" style="6" customWidth="1"/>
    <col min="5892" max="5898" width="10.875" style="6"/>
    <col min="5899" max="5899" width="5.375" style="6" customWidth="1"/>
    <col min="5900" max="5900" width="6.625" style="6" customWidth="1"/>
    <col min="5901" max="5902" width="5.375" style="6" customWidth="1"/>
    <col min="5903" max="6144" width="10.875" style="6"/>
    <col min="6145" max="6145" width="12.125" style="6" customWidth="1"/>
    <col min="6146" max="6146" width="10.875" style="6"/>
    <col min="6147" max="6147" width="7.125" style="6" customWidth="1"/>
    <col min="6148" max="6154" width="10.875" style="6"/>
    <col min="6155" max="6155" width="5.375" style="6" customWidth="1"/>
    <col min="6156" max="6156" width="6.625" style="6" customWidth="1"/>
    <col min="6157" max="6158" width="5.375" style="6" customWidth="1"/>
    <col min="6159" max="6400" width="10.875" style="6"/>
    <col min="6401" max="6401" width="12.125" style="6" customWidth="1"/>
    <col min="6402" max="6402" width="10.875" style="6"/>
    <col min="6403" max="6403" width="7.125" style="6" customWidth="1"/>
    <col min="6404" max="6410" width="10.875" style="6"/>
    <col min="6411" max="6411" width="5.375" style="6" customWidth="1"/>
    <col min="6412" max="6412" width="6.625" style="6" customWidth="1"/>
    <col min="6413" max="6414" width="5.375" style="6" customWidth="1"/>
    <col min="6415" max="6656" width="10.875" style="6"/>
    <col min="6657" max="6657" width="12.125" style="6" customWidth="1"/>
    <col min="6658" max="6658" width="10.875" style="6"/>
    <col min="6659" max="6659" width="7.125" style="6" customWidth="1"/>
    <col min="6660" max="6666" width="10.875" style="6"/>
    <col min="6667" max="6667" width="5.375" style="6" customWidth="1"/>
    <col min="6668" max="6668" width="6.625" style="6" customWidth="1"/>
    <col min="6669" max="6670" width="5.375" style="6" customWidth="1"/>
    <col min="6671" max="6912" width="10.875" style="6"/>
    <col min="6913" max="6913" width="12.125" style="6" customWidth="1"/>
    <col min="6914" max="6914" width="10.875" style="6"/>
    <col min="6915" max="6915" width="7.125" style="6" customWidth="1"/>
    <col min="6916" max="6922" width="10.875" style="6"/>
    <col min="6923" max="6923" width="5.375" style="6" customWidth="1"/>
    <col min="6924" max="6924" width="6.625" style="6" customWidth="1"/>
    <col min="6925" max="6926" width="5.375" style="6" customWidth="1"/>
    <col min="6927" max="7168" width="10.875" style="6"/>
    <col min="7169" max="7169" width="12.125" style="6" customWidth="1"/>
    <col min="7170" max="7170" width="10.875" style="6"/>
    <col min="7171" max="7171" width="7.125" style="6" customWidth="1"/>
    <col min="7172" max="7178" width="10.875" style="6"/>
    <col min="7179" max="7179" width="5.375" style="6" customWidth="1"/>
    <col min="7180" max="7180" width="6.625" style="6" customWidth="1"/>
    <col min="7181" max="7182" width="5.375" style="6" customWidth="1"/>
    <col min="7183" max="7424" width="10.875" style="6"/>
    <col min="7425" max="7425" width="12.125" style="6" customWidth="1"/>
    <col min="7426" max="7426" width="10.875" style="6"/>
    <col min="7427" max="7427" width="7.125" style="6" customWidth="1"/>
    <col min="7428" max="7434" width="10.875" style="6"/>
    <col min="7435" max="7435" width="5.375" style="6" customWidth="1"/>
    <col min="7436" max="7436" width="6.625" style="6" customWidth="1"/>
    <col min="7437" max="7438" width="5.375" style="6" customWidth="1"/>
    <col min="7439" max="7680" width="10.875" style="6"/>
    <col min="7681" max="7681" width="12.125" style="6" customWidth="1"/>
    <col min="7682" max="7682" width="10.875" style="6"/>
    <col min="7683" max="7683" width="7.125" style="6" customWidth="1"/>
    <col min="7684" max="7690" width="10.875" style="6"/>
    <col min="7691" max="7691" width="5.375" style="6" customWidth="1"/>
    <col min="7692" max="7692" width="6.625" style="6" customWidth="1"/>
    <col min="7693" max="7694" width="5.375" style="6" customWidth="1"/>
    <col min="7695" max="7936" width="10.875" style="6"/>
    <col min="7937" max="7937" width="12.125" style="6" customWidth="1"/>
    <col min="7938" max="7938" width="10.875" style="6"/>
    <col min="7939" max="7939" width="7.125" style="6" customWidth="1"/>
    <col min="7940" max="7946" width="10.875" style="6"/>
    <col min="7947" max="7947" width="5.375" style="6" customWidth="1"/>
    <col min="7948" max="7948" width="6.625" style="6" customWidth="1"/>
    <col min="7949" max="7950" width="5.375" style="6" customWidth="1"/>
    <col min="7951" max="8192" width="10.875" style="6"/>
    <col min="8193" max="8193" width="12.125" style="6" customWidth="1"/>
    <col min="8194" max="8194" width="10.875" style="6"/>
    <col min="8195" max="8195" width="7.125" style="6" customWidth="1"/>
    <col min="8196" max="8202" width="10.875" style="6"/>
    <col min="8203" max="8203" width="5.375" style="6" customWidth="1"/>
    <col min="8204" max="8204" width="6.625" style="6" customWidth="1"/>
    <col min="8205" max="8206" width="5.375" style="6" customWidth="1"/>
    <col min="8207" max="8448" width="10.875" style="6"/>
    <col min="8449" max="8449" width="12.125" style="6" customWidth="1"/>
    <col min="8450" max="8450" width="10.875" style="6"/>
    <col min="8451" max="8451" width="7.125" style="6" customWidth="1"/>
    <col min="8452" max="8458" width="10.875" style="6"/>
    <col min="8459" max="8459" width="5.375" style="6" customWidth="1"/>
    <col min="8460" max="8460" width="6.625" style="6" customWidth="1"/>
    <col min="8461" max="8462" width="5.375" style="6" customWidth="1"/>
    <col min="8463" max="8704" width="10.875" style="6"/>
    <col min="8705" max="8705" width="12.125" style="6" customWidth="1"/>
    <col min="8706" max="8706" width="10.875" style="6"/>
    <col min="8707" max="8707" width="7.125" style="6" customWidth="1"/>
    <col min="8708" max="8714" width="10.875" style="6"/>
    <col min="8715" max="8715" width="5.375" style="6" customWidth="1"/>
    <col min="8716" max="8716" width="6.625" style="6" customWidth="1"/>
    <col min="8717" max="8718" width="5.375" style="6" customWidth="1"/>
    <col min="8719" max="8960" width="10.875" style="6"/>
    <col min="8961" max="8961" width="12.125" style="6" customWidth="1"/>
    <col min="8962" max="8962" width="10.875" style="6"/>
    <col min="8963" max="8963" width="7.125" style="6" customWidth="1"/>
    <col min="8964" max="8970" width="10.875" style="6"/>
    <col min="8971" max="8971" width="5.375" style="6" customWidth="1"/>
    <col min="8972" max="8972" width="6.625" style="6" customWidth="1"/>
    <col min="8973" max="8974" width="5.375" style="6" customWidth="1"/>
    <col min="8975" max="9216" width="10.875" style="6"/>
    <col min="9217" max="9217" width="12.125" style="6" customWidth="1"/>
    <col min="9218" max="9218" width="10.875" style="6"/>
    <col min="9219" max="9219" width="7.125" style="6" customWidth="1"/>
    <col min="9220" max="9226" width="10.875" style="6"/>
    <col min="9227" max="9227" width="5.375" style="6" customWidth="1"/>
    <col min="9228" max="9228" width="6.625" style="6" customWidth="1"/>
    <col min="9229" max="9230" width="5.375" style="6" customWidth="1"/>
    <col min="9231" max="9472" width="10.875" style="6"/>
    <col min="9473" max="9473" width="12.125" style="6" customWidth="1"/>
    <col min="9474" max="9474" width="10.875" style="6"/>
    <col min="9475" max="9475" width="7.125" style="6" customWidth="1"/>
    <col min="9476" max="9482" width="10.875" style="6"/>
    <col min="9483" max="9483" width="5.375" style="6" customWidth="1"/>
    <col min="9484" max="9484" width="6.625" style="6" customWidth="1"/>
    <col min="9485" max="9486" width="5.375" style="6" customWidth="1"/>
    <col min="9487" max="9728" width="10.875" style="6"/>
    <col min="9729" max="9729" width="12.125" style="6" customWidth="1"/>
    <col min="9730" max="9730" width="10.875" style="6"/>
    <col min="9731" max="9731" width="7.125" style="6" customWidth="1"/>
    <col min="9732" max="9738" width="10.875" style="6"/>
    <col min="9739" max="9739" width="5.375" style="6" customWidth="1"/>
    <col min="9740" max="9740" width="6.625" style="6" customWidth="1"/>
    <col min="9741" max="9742" width="5.375" style="6" customWidth="1"/>
    <col min="9743" max="9984" width="10.875" style="6"/>
    <col min="9985" max="9985" width="12.125" style="6" customWidth="1"/>
    <col min="9986" max="9986" width="10.875" style="6"/>
    <col min="9987" max="9987" width="7.125" style="6" customWidth="1"/>
    <col min="9988" max="9994" width="10.875" style="6"/>
    <col min="9995" max="9995" width="5.375" style="6" customWidth="1"/>
    <col min="9996" max="9996" width="6.625" style="6" customWidth="1"/>
    <col min="9997" max="9998" width="5.375" style="6" customWidth="1"/>
    <col min="9999" max="10240" width="10.875" style="6"/>
    <col min="10241" max="10241" width="12.125" style="6" customWidth="1"/>
    <col min="10242" max="10242" width="10.875" style="6"/>
    <col min="10243" max="10243" width="7.125" style="6" customWidth="1"/>
    <col min="10244" max="10250" width="10.875" style="6"/>
    <col min="10251" max="10251" width="5.375" style="6" customWidth="1"/>
    <col min="10252" max="10252" width="6.625" style="6" customWidth="1"/>
    <col min="10253" max="10254" width="5.375" style="6" customWidth="1"/>
    <col min="10255" max="10496" width="10.875" style="6"/>
    <col min="10497" max="10497" width="12.125" style="6" customWidth="1"/>
    <col min="10498" max="10498" width="10.875" style="6"/>
    <col min="10499" max="10499" width="7.125" style="6" customWidth="1"/>
    <col min="10500" max="10506" width="10.875" style="6"/>
    <col min="10507" max="10507" width="5.375" style="6" customWidth="1"/>
    <col min="10508" max="10508" width="6.625" style="6" customWidth="1"/>
    <col min="10509" max="10510" width="5.375" style="6" customWidth="1"/>
    <col min="10511" max="10752" width="10.875" style="6"/>
    <col min="10753" max="10753" width="12.125" style="6" customWidth="1"/>
    <col min="10754" max="10754" width="10.875" style="6"/>
    <col min="10755" max="10755" width="7.125" style="6" customWidth="1"/>
    <col min="10756" max="10762" width="10.875" style="6"/>
    <col min="10763" max="10763" width="5.375" style="6" customWidth="1"/>
    <col min="10764" max="10764" width="6.625" style="6" customWidth="1"/>
    <col min="10765" max="10766" width="5.375" style="6" customWidth="1"/>
    <col min="10767" max="11008" width="10.875" style="6"/>
    <col min="11009" max="11009" width="12.125" style="6" customWidth="1"/>
    <col min="11010" max="11010" width="10.875" style="6"/>
    <col min="11011" max="11011" width="7.125" style="6" customWidth="1"/>
    <col min="11012" max="11018" width="10.875" style="6"/>
    <col min="11019" max="11019" width="5.375" style="6" customWidth="1"/>
    <col min="11020" max="11020" width="6.625" style="6" customWidth="1"/>
    <col min="11021" max="11022" width="5.375" style="6" customWidth="1"/>
    <col min="11023" max="11264" width="10.875" style="6"/>
    <col min="11265" max="11265" width="12.125" style="6" customWidth="1"/>
    <col min="11266" max="11266" width="10.875" style="6"/>
    <col min="11267" max="11267" width="7.125" style="6" customWidth="1"/>
    <col min="11268" max="11274" width="10.875" style="6"/>
    <col min="11275" max="11275" width="5.375" style="6" customWidth="1"/>
    <col min="11276" max="11276" width="6.625" style="6" customWidth="1"/>
    <col min="11277" max="11278" width="5.375" style="6" customWidth="1"/>
    <col min="11279" max="11520" width="10.875" style="6"/>
    <col min="11521" max="11521" width="12.125" style="6" customWidth="1"/>
    <col min="11522" max="11522" width="10.875" style="6"/>
    <col min="11523" max="11523" width="7.125" style="6" customWidth="1"/>
    <col min="11524" max="11530" width="10.875" style="6"/>
    <col min="11531" max="11531" width="5.375" style="6" customWidth="1"/>
    <col min="11532" max="11532" width="6.625" style="6" customWidth="1"/>
    <col min="11533" max="11534" width="5.375" style="6" customWidth="1"/>
    <col min="11535" max="11776" width="10.875" style="6"/>
    <col min="11777" max="11777" width="12.125" style="6" customWidth="1"/>
    <col min="11778" max="11778" width="10.875" style="6"/>
    <col min="11779" max="11779" width="7.125" style="6" customWidth="1"/>
    <col min="11780" max="11786" width="10.875" style="6"/>
    <col min="11787" max="11787" width="5.375" style="6" customWidth="1"/>
    <col min="11788" max="11788" width="6.625" style="6" customWidth="1"/>
    <col min="11789" max="11790" width="5.375" style="6" customWidth="1"/>
    <col min="11791" max="12032" width="10.875" style="6"/>
    <col min="12033" max="12033" width="12.125" style="6" customWidth="1"/>
    <col min="12034" max="12034" width="10.875" style="6"/>
    <col min="12035" max="12035" width="7.125" style="6" customWidth="1"/>
    <col min="12036" max="12042" width="10.875" style="6"/>
    <col min="12043" max="12043" width="5.375" style="6" customWidth="1"/>
    <col min="12044" max="12044" width="6.625" style="6" customWidth="1"/>
    <col min="12045" max="12046" width="5.375" style="6" customWidth="1"/>
    <col min="12047" max="12288" width="10.875" style="6"/>
    <col min="12289" max="12289" width="12.125" style="6" customWidth="1"/>
    <col min="12290" max="12290" width="10.875" style="6"/>
    <col min="12291" max="12291" width="7.125" style="6" customWidth="1"/>
    <col min="12292" max="12298" width="10.875" style="6"/>
    <col min="12299" max="12299" width="5.375" style="6" customWidth="1"/>
    <col min="12300" max="12300" width="6.625" style="6" customWidth="1"/>
    <col min="12301" max="12302" width="5.375" style="6" customWidth="1"/>
    <col min="12303" max="12544" width="10.875" style="6"/>
    <col min="12545" max="12545" width="12.125" style="6" customWidth="1"/>
    <col min="12546" max="12546" width="10.875" style="6"/>
    <col min="12547" max="12547" width="7.125" style="6" customWidth="1"/>
    <col min="12548" max="12554" width="10.875" style="6"/>
    <col min="12555" max="12555" width="5.375" style="6" customWidth="1"/>
    <col min="12556" max="12556" width="6.625" style="6" customWidth="1"/>
    <col min="12557" max="12558" width="5.375" style="6" customWidth="1"/>
    <col min="12559" max="12800" width="10.875" style="6"/>
    <col min="12801" max="12801" width="12.125" style="6" customWidth="1"/>
    <col min="12802" max="12802" width="10.875" style="6"/>
    <col min="12803" max="12803" width="7.125" style="6" customWidth="1"/>
    <col min="12804" max="12810" width="10.875" style="6"/>
    <col min="12811" max="12811" width="5.375" style="6" customWidth="1"/>
    <col min="12812" max="12812" width="6.625" style="6" customWidth="1"/>
    <col min="12813" max="12814" width="5.375" style="6" customWidth="1"/>
    <col min="12815" max="13056" width="10.875" style="6"/>
    <col min="13057" max="13057" width="12.125" style="6" customWidth="1"/>
    <col min="13058" max="13058" width="10.875" style="6"/>
    <col min="13059" max="13059" width="7.125" style="6" customWidth="1"/>
    <col min="13060" max="13066" width="10.875" style="6"/>
    <col min="13067" max="13067" width="5.375" style="6" customWidth="1"/>
    <col min="13068" max="13068" width="6.625" style="6" customWidth="1"/>
    <col min="13069" max="13070" width="5.375" style="6" customWidth="1"/>
    <col min="13071" max="13312" width="10.875" style="6"/>
    <col min="13313" max="13313" width="12.125" style="6" customWidth="1"/>
    <col min="13314" max="13314" width="10.875" style="6"/>
    <col min="13315" max="13315" width="7.125" style="6" customWidth="1"/>
    <col min="13316" max="13322" width="10.875" style="6"/>
    <col min="13323" max="13323" width="5.375" style="6" customWidth="1"/>
    <col min="13324" max="13324" width="6.625" style="6" customWidth="1"/>
    <col min="13325" max="13326" width="5.375" style="6" customWidth="1"/>
    <col min="13327" max="13568" width="10.875" style="6"/>
    <col min="13569" max="13569" width="12.125" style="6" customWidth="1"/>
    <col min="13570" max="13570" width="10.875" style="6"/>
    <col min="13571" max="13571" width="7.125" style="6" customWidth="1"/>
    <col min="13572" max="13578" width="10.875" style="6"/>
    <col min="13579" max="13579" width="5.375" style="6" customWidth="1"/>
    <col min="13580" max="13580" width="6.625" style="6" customWidth="1"/>
    <col min="13581" max="13582" width="5.375" style="6" customWidth="1"/>
    <col min="13583" max="13824" width="10.875" style="6"/>
    <col min="13825" max="13825" width="12.125" style="6" customWidth="1"/>
    <col min="13826" max="13826" width="10.875" style="6"/>
    <col min="13827" max="13827" width="7.125" style="6" customWidth="1"/>
    <col min="13828" max="13834" width="10.875" style="6"/>
    <col min="13835" max="13835" width="5.375" style="6" customWidth="1"/>
    <col min="13836" max="13836" width="6.625" style="6" customWidth="1"/>
    <col min="13837" max="13838" width="5.375" style="6" customWidth="1"/>
    <col min="13839" max="14080" width="10.875" style="6"/>
    <col min="14081" max="14081" width="12.125" style="6" customWidth="1"/>
    <col min="14082" max="14082" width="10.875" style="6"/>
    <col min="14083" max="14083" width="7.125" style="6" customWidth="1"/>
    <col min="14084" max="14090" width="10.875" style="6"/>
    <col min="14091" max="14091" width="5.375" style="6" customWidth="1"/>
    <col min="14092" max="14092" width="6.625" style="6" customWidth="1"/>
    <col min="14093" max="14094" width="5.375" style="6" customWidth="1"/>
    <col min="14095" max="14336" width="10.875" style="6"/>
    <col min="14337" max="14337" width="12.125" style="6" customWidth="1"/>
    <col min="14338" max="14338" width="10.875" style="6"/>
    <col min="14339" max="14339" width="7.125" style="6" customWidth="1"/>
    <col min="14340" max="14346" width="10.875" style="6"/>
    <col min="14347" max="14347" width="5.375" style="6" customWidth="1"/>
    <col min="14348" max="14348" width="6.625" style="6" customWidth="1"/>
    <col min="14349" max="14350" width="5.375" style="6" customWidth="1"/>
    <col min="14351" max="14592" width="10.875" style="6"/>
    <col min="14593" max="14593" width="12.125" style="6" customWidth="1"/>
    <col min="14594" max="14594" width="10.875" style="6"/>
    <col min="14595" max="14595" width="7.125" style="6" customWidth="1"/>
    <col min="14596" max="14602" width="10.875" style="6"/>
    <col min="14603" max="14603" width="5.375" style="6" customWidth="1"/>
    <col min="14604" max="14604" width="6.625" style="6" customWidth="1"/>
    <col min="14605" max="14606" width="5.375" style="6" customWidth="1"/>
    <col min="14607" max="14848" width="10.875" style="6"/>
    <col min="14849" max="14849" width="12.125" style="6" customWidth="1"/>
    <col min="14850" max="14850" width="10.875" style="6"/>
    <col min="14851" max="14851" width="7.125" style="6" customWidth="1"/>
    <col min="14852" max="14858" width="10.875" style="6"/>
    <col min="14859" max="14859" width="5.375" style="6" customWidth="1"/>
    <col min="14860" max="14860" width="6.625" style="6" customWidth="1"/>
    <col min="14861" max="14862" width="5.375" style="6" customWidth="1"/>
    <col min="14863" max="15104" width="10.875" style="6"/>
    <col min="15105" max="15105" width="12.125" style="6" customWidth="1"/>
    <col min="15106" max="15106" width="10.875" style="6"/>
    <col min="15107" max="15107" width="7.125" style="6" customWidth="1"/>
    <col min="15108" max="15114" width="10.875" style="6"/>
    <col min="15115" max="15115" width="5.375" style="6" customWidth="1"/>
    <col min="15116" max="15116" width="6.625" style="6" customWidth="1"/>
    <col min="15117" max="15118" width="5.375" style="6" customWidth="1"/>
    <col min="15119" max="15360" width="10.875" style="6"/>
    <col min="15361" max="15361" width="12.125" style="6" customWidth="1"/>
    <col min="15362" max="15362" width="10.875" style="6"/>
    <col min="15363" max="15363" width="7.125" style="6" customWidth="1"/>
    <col min="15364" max="15370" width="10.875" style="6"/>
    <col min="15371" max="15371" width="5.375" style="6" customWidth="1"/>
    <col min="15372" max="15372" width="6.625" style="6" customWidth="1"/>
    <col min="15373" max="15374" width="5.375" style="6" customWidth="1"/>
    <col min="15375" max="15616" width="10.875" style="6"/>
    <col min="15617" max="15617" width="12.125" style="6" customWidth="1"/>
    <col min="15618" max="15618" width="10.875" style="6"/>
    <col min="15619" max="15619" width="7.125" style="6" customWidth="1"/>
    <col min="15620" max="15626" width="10.875" style="6"/>
    <col min="15627" max="15627" width="5.375" style="6" customWidth="1"/>
    <col min="15628" max="15628" width="6.625" style="6" customWidth="1"/>
    <col min="15629" max="15630" width="5.375" style="6" customWidth="1"/>
    <col min="15631" max="15872" width="10.875" style="6"/>
    <col min="15873" max="15873" width="12.125" style="6" customWidth="1"/>
    <col min="15874" max="15874" width="10.875" style="6"/>
    <col min="15875" max="15875" width="7.125" style="6" customWidth="1"/>
    <col min="15876" max="15882" width="10.875" style="6"/>
    <col min="15883" max="15883" width="5.375" style="6" customWidth="1"/>
    <col min="15884" max="15884" width="6.625" style="6" customWidth="1"/>
    <col min="15885" max="15886" width="5.375" style="6" customWidth="1"/>
    <col min="15887" max="16128" width="10.875" style="6"/>
    <col min="16129" max="16129" width="12.125" style="6" customWidth="1"/>
    <col min="16130" max="16130" width="10.875" style="6"/>
    <col min="16131" max="16131" width="7.125" style="6" customWidth="1"/>
    <col min="16132" max="16138" width="10.875" style="6"/>
    <col min="16139" max="16139" width="5.375" style="6" customWidth="1"/>
    <col min="16140" max="16140" width="6.625" style="6" customWidth="1"/>
    <col min="16141" max="16142" width="5.375" style="6" customWidth="1"/>
    <col min="16143" max="16384" width="10.875" style="6"/>
  </cols>
  <sheetData>
    <row r="1" spans="1:15" s="2" customFormat="1" ht="52.5" customHeight="1" x14ac:dyDescent="0.25">
      <c r="A1" s="184" t="s">
        <v>18</v>
      </c>
      <c r="B1" s="185"/>
      <c r="C1" s="185"/>
      <c r="D1" s="185"/>
      <c r="E1" s="185"/>
      <c r="F1" s="185"/>
      <c r="G1" s="185"/>
      <c r="H1" s="185"/>
      <c r="I1" s="185"/>
      <c r="J1" s="1"/>
    </row>
    <row r="2" spans="1:15" x14ac:dyDescent="0.25">
      <c r="A2" s="3"/>
      <c r="B2" s="4"/>
      <c r="C2" s="5"/>
      <c r="D2" s="4"/>
      <c r="E2" s="4"/>
      <c r="F2" s="4"/>
      <c r="G2" s="4"/>
      <c r="H2" s="4"/>
      <c r="I2" s="4"/>
      <c r="J2" s="4"/>
    </row>
    <row r="3" spans="1:15" x14ac:dyDescent="0.25">
      <c r="A3" s="3"/>
      <c r="B3" s="4"/>
      <c r="C3" s="5"/>
      <c r="D3" s="4"/>
      <c r="E3" s="4"/>
      <c r="F3" s="4"/>
      <c r="G3" s="4"/>
      <c r="H3" s="4"/>
      <c r="I3" s="4"/>
      <c r="J3" s="4"/>
    </row>
    <row r="4" spans="1:15" ht="22.5" customHeight="1" thickBot="1" x14ac:dyDescent="0.3">
      <c r="A4" s="188" t="s">
        <v>36</v>
      </c>
      <c r="B4" s="188"/>
      <c r="C4" s="188"/>
      <c r="D4" s="188"/>
      <c r="E4" s="188"/>
      <c r="F4" s="188"/>
      <c r="G4" s="188"/>
      <c r="H4" s="188"/>
      <c r="I4" s="188"/>
      <c r="J4" s="4"/>
    </row>
    <row r="5" spans="1:15" ht="15.75" thickBot="1" x14ac:dyDescent="0.3">
      <c r="A5" s="7"/>
      <c r="B5" s="8"/>
      <c r="C5" s="9"/>
      <c r="D5" s="8"/>
      <c r="E5" s="8"/>
      <c r="F5" s="8"/>
      <c r="G5" s="8"/>
      <c r="H5" s="8"/>
      <c r="I5" s="10"/>
      <c r="J5" s="11"/>
      <c r="K5" s="12"/>
      <c r="L5" s="12"/>
      <c r="M5" s="12"/>
      <c r="N5" s="12"/>
      <c r="O5" s="12"/>
    </row>
    <row r="6" spans="1:15" x14ac:dyDescent="0.25">
      <c r="A6" s="186" t="s">
        <v>0</v>
      </c>
      <c r="B6" s="187"/>
      <c r="C6" s="13"/>
      <c r="D6" s="14" t="s">
        <v>1</v>
      </c>
      <c r="E6" s="15"/>
      <c r="F6" s="143"/>
      <c r="G6" s="14" t="s">
        <v>2</v>
      </c>
      <c r="H6" s="146"/>
      <c r="I6" s="180" t="s">
        <v>33</v>
      </c>
      <c r="J6" s="11"/>
      <c r="K6" s="12"/>
      <c r="L6" s="12"/>
      <c r="M6" s="12"/>
      <c r="N6" s="12"/>
      <c r="O6" s="12"/>
    </row>
    <row r="7" spans="1:15" x14ac:dyDescent="0.25">
      <c r="A7" s="186"/>
      <c r="B7" s="187"/>
      <c r="C7" s="13"/>
      <c r="D7" s="147" t="s">
        <v>23</v>
      </c>
      <c r="E7" s="18"/>
      <c r="F7" s="144"/>
      <c r="G7" s="19"/>
      <c r="H7" s="141"/>
      <c r="I7" s="20"/>
      <c r="J7" s="11"/>
      <c r="K7" s="12"/>
      <c r="L7" s="12"/>
      <c r="M7" s="12"/>
      <c r="N7" s="12"/>
      <c r="O7" s="12"/>
    </row>
    <row r="8" spans="1:15" ht="15.75" thickBot="1" x14ac:dyDescent="0.3">
      <c r="A8" s="186"/>
      <c r="B8" s="187"/>
      <c r="C8" s="13"/>
      <c r="D8" s="21" t="s">
        <v>7</v>
      </c>
      <c r="E8" s="22"/>
      <c r="F8" s="145"/>
      <c r="G8" s="21"/>
      <c r="H8" s="142"/>
      <c r="I8" s="23"/>
      <c r="J8" s="11"/>
      <c r="K8" s="12"/>
      <c r="L8" s="12"/>
      <c r="M8" s="12"/>
      <c r="N8" s="12"/>
      <c r="O8" s="12"/>
    </row>
    <row r="9" spans="1:15" ht="15.75" thickBot="1" x14ac:dyDescent="0.3">
      <c r="A9" s="24"/>
      <c r="B9" s="25"/>
      <c r="C9" s="26"/>
      <c r="D9" s="25"/>
      <c r="E9" s="25"/>
      <c r="F9" s="25"/>
      <c r="G9" s="25"/>
      <c r="H9" s="25"/>
      <c r="I9" s="27"/>
      <c r="J9" s="11"/>
      <c r="K9" s="12"/>
      <c r="L9" s="12"/>
      <c r="M9" s="12"/>
      <c r="N9" s="12"/>
      <c r="O9" s="12"/>
    </row>
    <row r="10" spans="1:15" ht="15.75" thickBot="1" x14ac:dyDescent="0.3">
      <c r="A10" s="3"/>
      <c r="B10" s="4"/>
      <c r="C10" s="5"/>
      <c r="D10" s="4"/>
      <c r="E10" s="4"/>
      <c r="F10" s="4"/>
      <c r="G10" s="4"/>
      <c r="H10" s="4"/>
      <c r="I10" s="4"/>
      <c r="J10" s="11"/>
      <c r="K10" s="12"/>
      <c r="L10" s="12"/>
      <c r="M10" s="12"/>
      <c r="N10" s="12"/>
      <c r="O10" s="12" t="s">
        <v>19</v>
      </c>
    </row>
    <row r="11" spans="1:15" x14ac:dyDescent="0.25">
      <c r="A11" s="110"/>
      <c r="B11" s="111"/>
      <c r="C11" s="112"/>
      <c r="D11" s="111"/>
      <c r="E11" s="111"/>
      <c r="F11" s="138" t="s">
        <v>22</v>
      </c>
      <c r="G11" s="149" t="s">
        <v>37</v>
      </c>
      <c r="H11" s="111"/>
      <c r="I11" s="114"/>
    </row>
    <row r="12" spans="1:15" ht="15.75" x14ac:dyDescent="0.25">
      <c r="A12" s="189" t="s">
        <v>14</v>
      </c>
      <c r="B12" s="190"/>
      <c r="C12" s="115" t="s">
        <v>31</v>
      </c>
      <c r="D12" s="115"/>
      <c r="E12" s="115"/>
      <c r="F12" s="139" t="str">
        <f>IF(OR(F6="",F7="",F8=""),"",MAX(Base1!F15,Base1!F17,Base1!F23,Base1!F25))</f>
        <v/>
      </c>
      <c r="G12" s="140" t="str">
        <f>IF(OR(F6="",F7="",F8=""),"",MAX(Base1!G15,Base1!G17,Base1!G23,Base1!G25))</f>
        <v/>
      </c>
      <c r="H12" s="117"/>
      <c r="I12" s="118"/>
    </row>
    <row r="13" spans="1:15" ht="15.75" x14ac:dyDescent="0.25">
      <c r="A13" s="189"/>
      <c r="B13" s="190"/>
      <c r="C13" s="115" t="s">
        <v>32</v>
      </c>
      <c r="D13" s="115"/>
      <c r="E13" s="115"/>
      <c r="F13" s="139" t="str">
        <f>IF(OR(F8="",F7="",F6="",H6=""),"",Base1!F33)</f>
        <v/>
      </c>
      <c r="G13" s="140" t="str">
        <f>IF(OR(F8="",F7="",F6="",H6=""),"",Base1!G33)</f>
        <v/>
      </c>
      <c r="H13" s="119">
        <f>H6</f>
        <v>0</v>
      </c>
      <c r="I13" s="133" t="str">
        <f>IF(H6&gt;=0,"de face","arrière")</f>
        <v>de face</v>
      </c>
    </row>
    <row r="14" spans="1:15" ht="15.75" thickBot="1" x14ac:dyDescent="0.3">
      <c r="A14" s="120"/>
      <c r="B14" s="154"/>
      <c r="C14" s="121"/>
      <c r="D14" s="122"/>
      <c r="E14" s="122"/>
      <c r="F14" s="191" t="s">
        <v>38</v>
      </c>
      <c r="G14" s="191"/>
      <c r="H14" s="122"/>
      <c r="I14" s="123"/>
    </row>
    <row r="15" spans="1:15" ht="15.75" thickBot="1" x14ac:dyDescent="0.3"/>
    <row r="16" spans="1:15" ht="15.75" thickTop="1" x14ac:dyDescent="0.25">
      <c r="A16" s="134"/>
      <c r="B16" s="135"/>
      <c r="C16" s="136"/>
      <c r="D16" s="135"/>
      <c r="E16" s="135"/>
      <c r="F16" s="135"/>
      <c r="G16" s="135"/>
      <c r="H16" s="135"/>
      <c r="I16" s="135"/>
    </row>
    <row r="17" spans="1:9" ht="22.5" customHeight="1" thickBot="1" x14ac:dyDescent="0.3">
      <c r="A17" s="183" t="s">
        <v>40</v>
      </c>
      <c r="B17" s="183"/>
      <c r="C17" s="183"/>
      <c r="D17" s="183"/>
      <c r="E17" s="183"/>
      <c r="F17" s="183"/>
      <c r="G17" s="183"/>
      <c r="H17" s="183"/>
      <c r="I17" s="183"/>
    </row>
    <row r="18" spans="1:9" ht="15.75" thickBot="1" x14ac:dyDescent="0.3">
      <c r="A18" s="7"/>
      <c r="B18" s="8"/>
      <c r="C18" s="9"/>
      <c r="D18" s="8"/>
      <c r="E18" s="8"/>
      <c r="F18" s="8"/>
      <c r="G18" s="8"/>
      <c r="H18" s="8"/>
      <c r="I18" s="10"/>
    </row>
    <row r="19" spans="1:9" x14ac:dyDescent="0.25">
      <c r="A19" s="186" t="s">
        <v>0</v>
      </c>
      <c r="B19" s="187"/>
      <c r="C19" s="13"/>
      <c r="D19" s="14" t="s">
        <v>1</v>
      </c>
      <c r="E19" s="15"/>
      <c r="F19" s="143"/>
      <c r="G19" s="14" t="s">
        <v>2</v>
      </c>
      <c r="H19" s="146"/>
      <c r="I19" s="180" t="s">
        <v>33</v>
      </c>
    </row>
    <row r="20" spans="1:9" x14ac:dyDescent="0.25">
      <c r="A20" s="186"/>
      <c r="B20" s="187"/>
      <c r="C20" s="13"/>
      <c r="D20" s="147" t="s">
        <v>24</v>
      </c>
      <c r="E20" s="18"/>
      <c r="F20" s="144"/>
      <c r="G20" s="19"/>
      <c r="H20" s="141"/>
      <c r="I20" s="20"/>
    </row>
    <row r="21" spans="1:9" ht="15.75" thickBot="1" x14ac:dyDescent="0.3">
      <c r="A21" s="186"/>
      <c r="B21" s="187"/>
      <c r="C21" s="13"/>
      <c r="D21" s="21" t="s">
        <v>41</v>
      </c>
      <c r="E21" s="22"/>
      <c r="F21" s="148"/>
      <c r="G21" s="192" t="s">
        <v>42</v>
      </c>
      <c r="H21" s="193"/>
      <c r="I21" s="148"/>
    </row>
    <row r="22" spans="1:9" ht="15.75" thickBot="1" x14ac:dyDescent="0.3">
      <c r="A22" s="24"/>
      <c r="B22" s="25"/>
      <c r="C22" s="26"/>
      <c r="D22" s="25"/>
      <c r="E22" s="25"/>
      <c r="F22" s="25"/>
      <c r="G22" s="25"/>
      <c r="H22" s="25"/>
      <c r="I22" s="27"/>
    </row>
    <row r="23" spans="1:9" ht="15.75" thickBot="1" x14ac:dyDescent="0.3">
      <c r="A23" s="3"/>
      <c r="B23" s="4"/>
      <c r="C23" s="5"/>
      <c r="D23" s="4"/>
      <c r="E23" s="4"/>
      <c r="F23" s="4"/>
      <c r="G23" s="4"/>
      <c r="H23" s="4"/>
      <c r="I23" s="4"/>
    </row>
    <row r="24" spans="1:9" x14ac:dyDescent="0.25">
      <c r="A24" s="110"/>
      <c r="B24" s="111"/>
      <c r="C24" s="112"/>
      <c r="D24" s="111"/>
      <c r="E24" s="153"/>
      <c r="F24" s="138" t="s">
        <v>28</v>
      </c>
      <c r="G24" s="149" t="s">
        <v>39</v>
      </c>
      <c r="H24" s="150"/>
      <c r="I24" s="114"/>
    </row>
    <row r="25" spans="1:9" ht="16.5" thickBot="1" x14ac:dyDescent="0.3">
      <c r="A25" s="189" t="s">
        <v>14</v>
      </c>
      <c r="B25" s="190"/>
      <c r="C25" s="115" t="s">
        <v>34</v>
      </c>
      <c r="D25" s="115"/>
      <c r="E25" s="152"/>
      <c r="F25" s="194" t="str">
        <f>IF(OR(F19="",F20="",F21=""),"",IF(Base2!F32&gt;1100,1100,Base2!F32))</f>
        <v/>
      </c>
      <c r="G25" s="194" t="str">
        <f>IF(OR(F19="",F20="",I21=""),"",IF(Base2!G32&gt;1100,1100,Base2!G32))</f>
        <v/>
      </c>
      <c r="H25" s="151"/>
      <c r="I25" s="118"/>
    </row>
    <row r="26" spans="1:9" ht="16.5" thickBot="1" x14ac:dyDescent="0.3">
      <c r="A26" s="189"/>
      <c r="B26" s="190"/>
      <c r="C26" s="152" t="s">
        <v>35</v>
      </c>
      <c r="D26" s="152"/>
      <c r="E26" s="151"/>
      <c r="F26" s="194" t="str">
        <f>IF(H6&gt;30,"ERROR",IF(OR(F19="",F20="",H19="",F21=""),"",IF(Base2!F33&gt;1100,1100,Base2!F33)))</f>
        <v/>
      </c>
      <c r="G26" s="194" t="str">
        <f>IF(H6&gt;30,"ERROR",IF(OR(F19="",F20="",I21="",H19=""),"",IF(Base2!G33&gt;1100,1100,Base2!G33)))</f>
        <v/>
      </c>
      <c r="H26" s="119">
        <f>H19</f>
        <v>0</v>
      </c>
      <c r="I26" s="133" t="str">
        <f>IF(H6&gt;=0,"de face","arrière")</f>
        <v>de face</v>
      </c>
    </row>
    <row r="27" spans="1:9" ht="15.75" thickBot="1" x14ac:dyDescent="0.3">
      <c r="A27" s="120"/>
      <c r="B27" s="154"/>
      <c r="C27" s="121"/>
      <c r="D27" s="122"/>
      <c r="E27" s="122"/>
      <c r="F27" s="181" t="s">
        <v>30</v>
      </c>
      <c r="G27" s="182"/>
      <c r="H27" s="122"/>
      <c r="I27" s="123"/>
    </row>
  </sheetData>
  <sheetProtection password="D48C" sheet="1" formatCells="0" formatColumns="0" formatRows="0" insertColumns="0" insertRows="0" insertHyperlinks="0" deleteColumns="0" deleteRows="0" sort="0" autoFilter="0"/>
  <mergeCells count="10">
    <mergeCell ref="F27:G27"/>
    <mergeCell ref="A17:I17"/>
    <mergeCell ref="A1:I1"/>
    <mergeCell ref="A6:B8"/>
    <mergeCell ref="A4:I4"/>
    <mergeCell ref="A12:B13"/>
    <mergeCell ref="F14:G14"/>
    <mergeCell ref="A19:B21"/>
    <mergeCell ref="A25:B26"/>
    <mergeCell ref="G21:H21"/>
  </mergeCells>
  <dataValidations count="9">
    <dataValidation type="list" allowBlank="1" showInputMessage="1" showErrorMessage="1" sqref="H8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12 JD65512 SZ65512 ACV65512 AMR65512 AWN65512 BGJ65512 BQF65512 CAB65512 CJX65512 CTT65512 DDP65512 DNL65512 DXH65512 EHD65512 EQZ65512 FAV65512 FKR65512 FUN65512 GEJ65512 GOF65512 GYB65512 HHX65512 HRT65512 IBP65512 ILL65512 IVH65512 JFD65512 JOZ65512 JYV65512 KIR65512 KSN65512 LCJ65512 LMF65512 LWB65512 MFX65512 MPT65512 MZP65512 NJL65512 NTH65512 ODD65512 OMZ65512 OWV65512 PGR65512 PQN65512 QAJ65512 QKF65512 QUB65512 RDX65512 RNT65512 RXP65512 SHL65512 SRH65512 TBD65512 TKZ65512 TUV65512 UER65512 UON65512 UYJ65512 VIF65512 VSB65512 WBX65512 WLT65512 WVP65512 H131048 JD131048 SZ131048 ACV131048 AMR131048 AWN131048 BGJ131048 BQF131048 CAB131048 CJX131048 CTT131048 DDP131048 DNL131048 DXH131048 EHD131048 EQZ131048 FAV131048 FKR131048 FUN131048 GEJ131048 GOF131048 GYB131048 HHX131048 HRT131048 IBP131048 ILL131048 IVH131048 JFD131048 JOZ131048 JYV131048 KIR131048 KSN131048 LCJ131048 LMF131048 LWB131048 MFX131048 MPT131048 MZP131048 NJL131048 NTH131048 ODD131048 OMZ131048 OWV131048 PGR131048 PQN131048 QAJ131048 QKF131048 QUB131048 RDX131048 RNT131048 RXP131048 SHL131048 SRH131048 TBD131048 TKZ131048 TUV131048 UER131048 UON131048 UYJ131048 VIF131048 VSB131048 WBX131048 WLT131048 WVP131048 H196584 JD196584 SZ196584 ACV196584 AMR196584 AWN196584 BGJ196584 BQF196584 CAB196584 CJX196584 CTT196584 DDP196584 DNL196584 DXH196584 EHD196584 EQZ196584 FAV196584 FKR196584 FUN196584 GEJ196584 GOF196584 GYB196584 HHX196584 HRT196584 IBP196584 ILL196584 IVH196584 JFD196584 JOZ196584 JYV196584 KIR196584 KSN196584 LCJ196584 LMF196584 LWB196584 MFX196584 MPT196584 MZP196584 NJL196584 NTH196584 ODD196584 OMZ196584 OWV196584 PGR196584 PQN196584 QAJ196584 QKF196584 QUB196584 RDX196584 RNT196584 RXP196584 SHL196584 SRH196584 TBD196584 TKZ196584 TUV196584 UER196584 UON196584 UYJ196584 VIF196584 VSB196584 WBX196584 WLT196584 WVP196584 H262120 JD262120 SZ262120 ACV262120 AMR262120 AWN262120 BGJ262120 BQF262120 CAB262120 CJX262120 CTT262120 DDP262120 DNL262120 DXH262120 EHD262120 EQZ262120 FAV262120 FKR262120 FUN262120 GEJ262120 GOF262120 GYB262120 HHX262120 HRT262120 IBP262120 ILL262120 IVH262120 JFD262120 JOZ262120 JYV262120 KIR262120 KSN262120 LCJ262120 LMF262120 LWB262120 MFX262120 MPT262120 MZP262120 NJL262120 NTH262120 ODD262120 OMZ262120 OWV262120 PGR262120 PQN262120 QAJ262120 QKF262120 QUB262120 RDX262120 RNT262120 RXP262120 SHL262120 SRH262120 TBD262120 TKZ262120 TUV262120 UER262120 UON262120 UYJ262120 VIF262120 VSB262120 WBX262120 WLT262120 WVP262120 H327656 JD327656 SZ327656 ACV327656 AMR327656 AWN327656 BGJ327656 BQF327656 CAB327656 CJX327656 CTT327656 DDP327656 DNL327656 DXH327656 EHD327656 EQZ327656 FAV327656 FKR327656 FUN327656 GEJ327656 GOF327656 GYB327656 HHX327656 HRT327656 IBP327656 ILL327656 IVH327656 JFD327656 JOZ327656 JYV327656 KIR327656 KSN327656 LCJ327656 LMF327656 LWB327656 MFX327656 MPT327656 MZP327656 NJL327656 NTH327656 ODD327656 OMZ327656 OWV327656 PGR327656 PQN327656 QAJ327656 QKF327656 QUB327656 RDX327656 RNT327656 RXP327656 SHL327656 SRH327656 TBD327656 TKZ327656 TUV327656 UER327656 UON327656 UYJ327656 VIF327656 VSB327656 WBX327656 WLT327656 WVP327656 H393192 JD393192 SZ393192 ACV393192 AMR393192 AWN393192 BGJ393192 BQF393192 CAB393192 CJX393192 CTT393192 DDP393192 DNL393192 DXH393192 EHD393192 EQZ393192 FAV393192 FKR393192 FUN393192 GEJ393192 GOF393192 GYB393192 HHX393192 HRT393192 IBP393192 ILL393192 IVH393192 JFD393192 JOZ393192 JYV393192 KIR393192 KSN393192 LCJ393192 LMF393192 LWB393192 MFX393192 MPT393192 MZP393192 NJL393192 NTH393192 ODD393192 OMZ393192 OWV393192 PGR393192 PQN393192 QAJ393192 QKF393192 QUB393192 RDX393192 RNT393192 RXP393192 SHL393192 SRH393192 TBD393192 TKZ393192 TUV393192 UER393192 UON393192 UYJ393192 VIF393192 VSB393192 WBX393192 WLT393192 WVP393192 H458728 JD458728 SZ458728 ACV458728 AMR458728 AWN458728 BGJ458728 BQF458728 CAB458728 CJX458728 CTT458728 DDP458728 DNL458728 DXH458728 EHD458728 EQZ458728 FAV458728 FKR458728 FUN458728 GEJ458728 GOF458728 GYB458728 HHX458728 HRT458728 IBP458728 ILL458728 IVH458728 JFD458728 JOZ458728 JYV458728 KIR458728 KSN458728 LCJ458728 LMF458728 LWB458728 MFX458728 MPT458728 MZP458728 NJL458728 NTH458728 ODD458728 OMZ458728 OWV458728 PGR458728 PQN458728 QAJ458728 QKF458728 QUB458728 RDX458728 RNT458728 RXP458728 SHL458728 SRH458728 TBD458728 TKZ458728 TUV458728 UER458728 UON458728 UYJ458728 VIF458728 VSB458728 WBX458728 WLT458728 WVP458728 H524264 JD524264 SZ524264 ACV524264 AMR524264 AWN524264 BGJ524264 BQF524264 CAB524264 CJX524264 CTT524264 DDP524264 DNL524264 DXH524264 EHD524264 EQZ524264 FAV524264 FKR524264 FUN524264 GEJ524264 GOF524264 GYB524264 HHX524264 HRT524264 IBP524264 ILL524264 IVH524264 JFD524264 JOZ524264 JYV524264 KIR524264 KSN524264 LCJ524264 LMF524264 LWB524264 MFX524264 MPT524264 MZP524264 NJL524264 NTH524264 ODD524264 OMZ524264 OWV524264 PGR524264 PQN524264 QAJ524264 QKF524264 QUB524264 RDX524264 RNT524264 RXP524264 SHL524264 SRH524264 TBD524264 TKZ524264 TUV524264 UER524264 UON524264 UYJ524264 VIF524264 VSB524264 WBX524264 WLT524264 WVP524264 H589800 JD589800 SZ589800 ACV589800 AMR589800 AWN589800 BGJ589800 BQF589800 CAB589800 CJX589800 CTT589800 DDP589800 DNL589800 DXH589800 EHD589800 EQZ589800 FAV589800 FKR589800 FUN589800 GEJ589800 GOF589800 GYB589800 HHX589800 HRT589800 IBP589800 ILL589800 IVH589800 JFD589800 JOZ589800 JYV589800 KIR589800 KSN589800 LCJ589800 LMF589800 LWB589800 MFX589800 MPT589800 MZP589800 NJL589800 NTH589800 ODD589800 OMZ589800 OWV589800 PGR589800 PQN589800 QAJ589800 QKF589800 QUB589800 RDX589800 RNT589800 RXP589800 SHL589800 SRH589800 TBD589800 TKZ589800 TUV589800 UER589800 UON589800 UYJ589800 VIF589800 VSB589800 WBX589800 WLT589800 WVP589800 H655336 JD655336 SZ655336 ACV655336 AMR655336 AWN655336 BGJ655336 BQF655336 CAB655336 CJX655336 CTT655336 DDP655336 DNL655336 DXH655336 EHD655336 EQZ655336 FAV655336 FKR655336 FUN655336 GEJ655336 GOF655336 GYB655336 HHX655336 HRT655336 IBP655336 ILL655336 IVH655336 JFD655336 JOZ655336 JYV655336 KIR655336 KSN655336 LCJ655336 LMF655336 LWB655336 MFX655336 MPT655336 MZP655336 NJL655336 NTH655336 ODD655336 OMZ655336 OWV655336 PGR655336 PQN655336 QAJ655336 QKF655336 QUB655336 RDX655336 RNT655336 RXP655336 SHL655336 SRH655336 TBD655336 TKZ655336 TUV655336 UER655336 UON655336 UYJ655336 VIF655336 VSB655336 WBX655336 WLT655336 WVP655336 H720872 JD720872 SZ720872 ACV720872 AMR720872 AWN720872 BGJ720872 BQF720872 CAB720872 CJX720872 CTT720872 DDP720872 DNL720872 DXH720872 EHD720872 EQZ720872 FAV720872 FKR720872 FUN720872 GEJ720872 GOF720872 GYB720872 HHX720872 HRT720872 IBP720872 ILL720872 IVH720872 JFD720872 JOZ720872 JYV720872 KIR720872 KSN720872 LCJ720872 LMF720872 LWB720872 MFX720872 MPT720872 MZP720872 NJL720872 NTH720872 ODD720872 OMZ720872 OWV720872 PGR720872 PQN720872 QAJ720872 QKF720872 QUB720872 RDX720872 RNT720872 RXP720872 SHL720872 SRH720872 TBD720872 TKZ720872 TUV720872 UER720872 UON720872 UYJ720872 VIF720872 VSB720872 WBX720872 WLT720872 WVP720872 H786408 JD786408 SZ786408 ACV786408 AMR786408 AWN786408 BGJ786408 BQF786408 CAB786408 CJX786408 CTT786408 DDP786408 DNL786408 DXH786408 EHD786408 EQZ786408 FAV786408 FKR786408 FUN786408 GEJ786408 GOF786408 GYB786408 HHX786408 HRT786408 IBP786408 ILL786408 IVH786408 JFD786408 JOZ786408 JYV786408 KIR786408 KSN786408 LCJ786408 LMF786408 LWB786408 MFX786408 MPT786408 MZP786408 NJL786408 NTH786408 ODD786408 OMZ786408 OWV786408 PGR786408 PQN786408 QAJ786408 QKF786408 QUB786408 RDX786408 RNT786408 RXP786408 SHL786408 SRH786408 TBD786408 TKZ786408 TUV786408 UER786408 UON786408 UYJ786408 VIF786408 VSB786408 WBX786408 WLT786408 WVP786408 H851944 JD851944 SZ851944 ACV851944 AMR851944 AWN851944 BGJ851944 BQF851944 CAB851944 CJX851944 CTT851944 DDP851944 DNL851944 DXH851944 EHD851944 EQZ851944 FAV851944 FKR851944 FUN851944 GEJ851944 GOF851944 GYB851944 HHX851944 HRT851944 IBP851944 ILL851944 IVH851944 JFD851944 JOZ851944 JYV851944 KIR851944 KSN851944 LCJ851944 LMF851944 LWB851944 MFX851944 MPT851944 MZP851944 NJL851944 NTH851944 ODD851944 OMZ851944 OWV851944 PGR851944 PQN851944 QAJ851944 QKF851944 QUB851944 RDX851944 RNT851944 RXP851944 SHL851944 SRH851944 TBD851944 TKZ851944 TUV851944 UER851944 UON851944 UYJ851944 VIF851944 VSB851944 WBX851944 WLT851944 WVP851944 H917480 JD917480 SZ917480 ACV917480 AMR917480 AWN917480 BGJ917480 BQF917480 CAB917480 CJX917480 CTT917480 DDP917480 DNL917480 DXH917480 EHD917480 EQZ917480 FAV917480 FKR917480 FUN917480 GEJ917480 GOF917480 GYB917480 HHX917480 HRT917480 IBP917480 ILL917480 IVH917480 JFD917480 JOZ917480 JYV917480 KIR917480 KSN917480 LCJ917480 LMF917480 LWB917480 MFX917480 MPT917480 MZP917480 NJL917480 NTH917480 ODD917480 OMZ917480 OWV917480 PGR917480 PQN917480 QAJ917480 QKF917480 QUB917480 RDX917480 RNT917480 RXP917480 SHL917480 SRH917480 TBD917480 TKZ917480 TUV917480 UER917480 UON917480 UYJ917480 VIF917480 VSB917480 WBX917480 WLT917480 WVP917480 H983016 JD983016 SZ983016 ACV983016 AMR983016 AWN983016 BGJ983016 BQF983016 CAB983016 CJX983016 CTT983016 DDP983016 DNL983016 DXH983016 EHD983016 EQZ983016 FAV983016 FKR983016 FUN983016 GEJ983016 GOF983016 GYB983016 HHX983016 HRT983016 IBP983016 ILL983016 IVH983016 JFD983016 JOZ983016 JYV983016 KIR983016 KSN983016 LCJ983016 LMF983016 LWB983016 MFX983016 MPT983016 MZP983016 NJL983016 NTH983016 ODD983016 OMZ983016 OWV983016 PGR983016 PQN983016 QAJ983016 QKF983016 QUB983016 RDX983016 RNT983016 RXP983016 SHL983016 SRH983016 TBD983016 TKZ983016 TUV983016 UER983016 UON983016 UYJ983016 VIF983016 VSB983016 WBX983016 WLT983016 WVP983016">
      <formula1>$L$6:$L$7</formula1>
    </dataValidation>
    <dataValidation type="whole" allowBlank="1" showInputMessage="1" showErrorMessage="1" error="La masse du JL doit être comprise entre 661 et 1100" sqref="F8">
      <formula1>661</formula1>
      <formula2>1100</formula2>
    </dataValidation>
    <dataValidation type="whole" allowBlank="1" showInputMessage="1" showErrorMessage="1" error="L'altitude doit être comprise entre 0 et 8000ft" sqref="F19">
      <formula1>0</formula1>
      <formula2>8000</formula2>
    </dataValidation>
    <dataValidation type="whole" allowBlank="1" showInputMessage="1" showErrorMessage="1" error="La température doit être comprise entre - 21 et 35" sqref="F20">
      <formula1>-21</formula1>
      <formula2>35</formula2>
    </dataValidation>
    <dataValidation type="whole" allowBlank="1" showInputMessage="1" showErrorMessage="1" error="La longueur de la piste herbe doit être comrprise en 405m et 2500m" sqref="F21">
      <formula1>405</formula1>
      <formula2>2500</formula2>
    </dataValidation>
    <dataValidation type="whole" allowBlank="1" showInputMessage="1" showErrorMessage="1" error="La longueur de la piste en dur doit être comprise entre 360 et 4000m" sqref="I21">
      <formula1>360</formula1>
      <formula2>4000</formula2>
    </dataValidation>
    <dataValidation type="whole" allowBlank="1" showInputMessage="1" showErrorMessage="1" error="La température doit être comprise entre - 21 et 35" sqref="F7">
      <formula1>-21</formula1>
      <formula2>35</formula2>
    </dataValidation>
    <dataValidation type="whole" allowBlank="1" showInputMessage="1" showErrorMessage="1" error="La vitesse du vent doit être comprise entre 0 et 30Kt" sqref="H6 H19">
      <formula1>0</formula1>
      <formula2>30</formula2>
    </dataValidation>
    <dataValidation type="whole" allowBlank="1" showInputMessage="1" showErrorMessage="1" error="L'altitude doit être comprise entre 0 et 8000ft" sqref="F6">
      <formula1>0</formula1>
      <formula2>8000</formula2>
    </dataValidation>
  </dataValidation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F34" sqref="F34:G34"/>
    </sheetView>
  </sheetViews>
  <sheetFormatPr baseColWidth="10" defaultRowHeight="15" x14ac:dyDescent="0.25"/>
  <cols>
    <col min="1" max="1" width="12.125" style="74" customWidth="1"/>
    <col min="2" max="2" width="10.875" style="6"/>
    <col min="3" max="3" width="10.125" style="75" customWidth="1"/>
    <col min="4" max="9" width="12.625" style="6" customWidth="1"/>
    <col min="10" max="10" width="14.125" style="6" customWidth="1"/>
    <col min="11" max="11" width="5.375" style="6" customWidth="1"/>
    <col min="12" max="12" width="6.625" style="6" customWidth="1"/>
    <col min="13" max="14" width="5.375" style="6" customWidth="1"/>
    <col min="15" max="256" width="10.875" style="6"/>
    <col min="257" max="257" width="12.125" style="6" customWidth="1"/>
    <col min="258" max="258" width="10.875" style="6"/>
    <col min="259" max="259" width="7.125" style="6" customWidth="1"/>
    <col min="260" max="266" width="10.875" style="6"/>
    <col min="267" max="267" width="5.375" style="6" customWidth="1"/>
    <col min="268" max="268" width="6.625" style="6" customWidth="1"/>
    <col min="269" max="270" width="5.375" style="6" customWidth="1"/>
    <col min="271" max="512" width="10.875" style="6"/>
    <col min="513" max="513" width="12.125" style="6" customWidth="1"/>
    <col min="514" max="514" width="10.875" style="6"/>
    <col min="515" max="515" width="7.125" style="6" customWidth="1"/>
    <col min="516" max="522" width="10.875" style="6"/>
    <col min="523" max="523" width="5.375" style="6" customWidth="1"/>
    <col min="524" max="524" width="6.625" style="6" customWidth="1"/>
    <col min="525" max="526" width="5.375" style="6" customWidth="1"/>
    <col min="527" max="768" width="10.875" style="6"/>
    <col min="769" max="769" width="12.125" style="6" customWidth="1"/>
    <col min="770" max="770" width="10.875" style="6"/>
    <col min="771" max="771" width="7.125" style="6" customWidth="1"/>
    <col min="772" max="778" width="10.875" style="6"/>
    <col min="779" max="779" width="5.375" style="6" customWidth="1"/>
    <col min="780" max="780" width="6.625" style="6" customWidth="1"/>
    <col min="781" max="782" width="5.375" style="6" customWidth="1"/>
    <col min="783" max="1024" width="10.875" style="6"/>
    <col min="1025" max="1025" width="12.125" style="6" customWidth="1"/>
    <col min="1026" max="1026" width="10.875" style="6"/>
    <col min="1027" max="1027" width="7.125" style="6" customWidth="1"/>
    <col min="1028" max="1034" width="10.875" style="6"/>
    <col min="1035" max="1035" width="5.375" style="6" customWidth="1"/>
    <col min="1036" max="1036" width="6.625" style="6" customWidth="1"/>
    <col min="1037" max="1038" width="5.375" style="6" customWidth="1"/>
    <col min="1039" max="1280" width="10.875" style="6"/>
    <col min="1281" max="1281" width="12.125" style="6" customWidth="1"/>
    <col min="1282" max="1282" width="10.875" style="6"/>
    <col min="1283" max="1283" width="7.125" style="6" customWidth="1"/>
    <col min="1284" max="1290" width="10.875" style="6"/>
    <col min="1291" max="1291" width="5.375" style="6" customWidth="1"/>
    <col min="1292" max="1292" width="6.625" style="6" customWidth="1"/>
    <col min="1293" max="1294" width="5.375" style="6" customWidth="1"/>
    <col min="1295" max="1536" width="10.875" style="6"/>
    <col min="1537" max="1537" width="12.125" style="6" customWidth="1"/>
    <col min="1538" max="1538" width="10.875" style="6"/>
    <col min="1539" max="1539" width="7.125" style="6" customWidth="1"/>
    <col min="1540" max="1546" width="10.875" style="6"/>
    <col min="1547" max="1547" width="5.375" style="6" customWidth="1"/>
    <col min="1548" max="1548" width="6.625" style="6" customWidth="1"/>
    <col min="1549" max="1550" width="5.375" style="6" customWidth="1"/>
    <col min="1551" max="1792" width="10.875" style="6"/>
    <col min="1793" max="1793" width="12.125" style="6" customWidth="1"/>
    <col min="1794" max="1794" width="10.875" style="6"/>
    <col min="1795" max="1795" width="7.125" style="6" customWidth="1"/>
    <col min="1796" max="1802" width="10.875" style="6"/>
    <col min="1803" max="1803" width="5.375" style="6" customWidth="1"/>
    <col min="1804" max="1804" width="6.625" style="6" customWidth="1"/>
    <col min="1805" max="1806" width="5.375" style="6" customWidth="1"/>
    <col min="1807" max="2048" width="10.875" style="6"/>
    <col min="2049" max="2049" width="12.125" style="6" customWidth="1"/>
    <col min="2050" max="2050" width="10.875" style="6"/>
    <col min="2051" max="2051" width="7.125" style="6" customWidth="1"/>
    <col min="2052" max="2058" width="10.875" style="6"/>
    <col min="2059" max="2059" width="5.375" style="6" customWidth="1"/>
    <col min="2060" max="2060" width="6.625" style="6" customWidth="1"/>
    <col min="2061" max="2062" width="5.375" style="6" customWidth="1"/>
    <col min="2063" max="2304" width="10.875" style="6"/>
    <col min="2305" max="2305" width="12.125" style="6" customWidth="1"/>
    <col min="2306" max="2306" width="10.875" style="6"/>
    <col min="2307" max="2307" width="7.125" style="6" customWidth="1"/>
    <col min="2308" max="2314" width="10.875" style="6"/>
    <col min="2315" max="2315" width="5.375" style="6" customWidth="1"/>
    <col min="2316" max="2316" width="6.625" style="6" customWidth="1"/>
    <col min="2317" max="2318" width="5.375" style="6" customWidth="1"/>
    <col min="2319" max="2560" width="10.875" style="6"/>
    <col min="2561" max="2561" width="12.125" style="6" customWidth="1"/>
    <col min="2562" max="2562" width="10.875" style="6"/>
    <col min="2563" max="2563" width="7.125" style="6" customWidth="1"/>
    <col min="2564" max="2570" width="10.875" style="6"/>
    <col min="2571" max="2571" width="5.375" style="6" customWidth="1"/>
    <col min="2572" max="2572" width="6.625" style="6" customWidth="1"/>
    <col min="2573" max="2574" width="5.375" style="6" customWidth="1"/>
    <col min="2575" max="2816" width="10.875" style="6"/>
    <col min="2817" max="2817" width="12.125" style="6" customWidth="1"/>
    <col min="2818" max="2818" width="10.875" style="6"/>
    <col min="2819" max="2819" width="7.125" style="6" customWidth="1"/>
    <col min="2820" max="2826" width="10.875" style="6"/>
    <col min="2827" max="2827" width="5.375" style="6" customWidth="1"/>
    <col min="2828" max="2828" width="6.625" style="6" customWidth="1"/>
    <col min="2829" max="2830" width="5.375" style="6" customWidth="1"/>
    <col min="2831" max="3072" width="10.875" style="6"/>
    <col min="3073" max="3073" width="12.125" style="6" customWidth="1"/>
    <col min="3074" max="3074" width="10.875" style="6"/>
    <col min="3075" max="3075" width="7.125" style="6" customWidth="1"/>
    <col min="3076" max="3082" width="10.875" style="6"/>
    <col min="3083" max="3083" width="5.375" style="6" customWidth="1"/>
    <col min="3084" max="3084" width="6.625" style="6" customWidth="1"/>
    <col min="3085" max="3086" width="5.375" style="6" customWidth="1"/>
    <col min="3087" max="3328" width="10.875" style="6"/>
    <col min="3329" max="3329" width="12.125" style="6" customWidth="1"/>
    <col min="3330" max="3330" width="10.875" style="6"/>
    <col min="3331" max="3331" width="7.125" style="6" customWidth="1"/>
    <col min="3332" max="3338" width="10.875" style="6"/>
    <col min="3339" max="3339" width="5.375" style="6" customWidth="1"/>
    <col min="3340" max="3340" width="6.625" style="6" customWidth="1"/>
    <col min="3341" max="3342" width="5.375" style="6" customWidth="1"/>
    <col min="3343" max="3584" width="10.875" style="6"/>
    <col min="3585" max="3585" width="12.125" style="6" customWidth="1"/>
    <col min="3586" max="3586" width="10.875" style="6"/>
    <col min="3587" max="3587" width="7.125" style="6" customWidth="1"/>
    <col min="3588" max="3594" width="10.875" style="6"/>
    <col min="3595" max="3595" width="5.375" style="6" customWidth="1"/>
    <col min="3596" max="3596" width="6.625" style="6" customWidth="1"/>
    <col min="3597" max="3598" width="5.375" style="6" customWidth="1"/>
    <col min="3599" max="3840" width="10.875" style="6"/>
    <col min="3841" max="3841" width="12.125" style="6" customWidth="1"/>
    <col min="3842" max="3842" width="10.875" style="6"/>
    <col min="3843" max="3843" width="7.125" style="6" customWidth="1"/>
    <col min="3844" max="3850" width="10.875" style="6"/>
    <col min="3851" max="3851" width="5.375" style="6" customWidth="1"/>
    <col min="3852" max="3852" width="6.625" style="6" customWidth="1"/>
    <col min="3853" max="3854" width="5.375" style="6" customWidth="1"/>
    <col min="3855" max="4096" width="10.875" style="6"/>
    <col min="4097" max="4097" width="12.125" style="6" customWidth="1"/>
    <col min="4098" max="4098" width="10.875" style="6"/>
    <col min="4099" max="4099" width="7.125" style="6" customWidth="1"/>
    <col min="4100" max="4106" width="10.875" style="6"/>
    <col min="4107" max="4107" width="5.375" style="6" customWidth="1"/>
    <col min="4108" max="4108" width="6.625" style="6" customWidth="1"/>
    <col min="4109" max="4110" width="5.375" style="6" customWidth="1"/>
    <col min="4111" max="4352" width="10.875" style="6"/>
    <col min="4353" max="4353" width="12.125" style="6" customWidth="1"/>
    <col min="4354" max="4354" width="10.875" style="6"/>
    <col min="4355" max="4355" width="7.125" style="6" customWidth="1"/>
    <col min="4356" max="4362" width="10.875" style="6"/>
    <col min="4363" max="4363" width="5.375" style="6" customWidth="1"/>
    <col min="4364" max="4364" width="6.625" style="6" customWidth="1"/>
    <col min="4365" max="4366" width="5.375" style="6" customWidth="1"/>
    <col min="4367" max="4608" width="10.875" style="6"/>
    <col min="4609" max="4609" width="12.125" style="6" customWidth="1"/>
    <col min="4610" max="4610" width="10.875" style="6"/>
    <col min="4611" max="4611" width="7.125" style="6" customWidth="1"/>
    <col min="4612" max="4618" width="10.875" style="6"/>
    <col min="4619" max="4619" width="5.375" style="6" customWidth="1"/>
    <col min="4620" max="4620" width="6.625" style="6" customWidth="1"/>
    <col min="4621" max="4622" width="5.375" style="6" customWidth="1"/>
    <col min="4623" max="4864" width="10.875" style="6"/>
    <col min="4865" max="4865" width="12.125" style="6" customWidth="1"/>
    <col min="4866" max="4866" width="10.875" style="6"/>
    <col min="4867" max="4867" width="7.125" style="6" customWidth="1"/>
    <col min="4868" max="4874" width="10.875" style="6"/>
    <col min="4875" max="4875" width="5.375" style="6" customWidth="1"/>
    <col min="4876" max="4876" width="6.625" style="6" customWidth="1"/>
    <col min="4877" max="4878" width="5.375" style="6" customWidth="1"/>
    <col min="4879" max="5120" width="10.875" style="6"/>
    <col min="5121" max="5121" width="12.125" style="6" customWidth="1"/>
    <col min="5122" max="5122" width="10.875" style="6"/>
    <col min="5123" max="5123" width="7.125" style="6" customWidth="1"/>
    <col min="5124" max="5130" width="10.875" style="6"/>
    <col min="5131" max="5131" width="5.375" style="6" customWidth="1"/>
    <col min="5132" max="5132" width="6.625" style="6" customWidth="1"/>
    <col min="5133" max="5134" width="5.375" style="6" customWidth="1"/>
    <col min="5135" max="5376" width="10.875" style="6"/>
    <col min="5377" max="5377" width="12.125" style="6" customWidth="1"/>
    <col min="5378" max="5378" width="10.875" style="6"/>
    <col min="5379" max="5379" width="7.125" style="6" customWidth="1"/>
    <col min="5380" max="5386" width="10.875" style="6"/>
    <col min="5387" max="5387" width="5.375" style="6" customWidth="1"/>
    <col min="5388" max="5388" width="6.625" style="6" customWidth="1"/>
    <col min="5389" max="5390" width="5.375" style="6" customWidth="1"/>
    <col min="5391" max="5632" width="10.875" style="6"/>
    <col min="5633" max="5633" width="12.125" style="6" customWidth="1"/>
    <col min="5634" max="5634" width="10.875" style="6"/>
    <col min="5635" max="5635" width="7.125" style="6" customWidth="1"/>
    <col min="5636" max="5642" width="10.875" style="6"/>
    <col min="5643" max="5643" width="5.375" style="6" customWidth="1"/>
    <col min="5644" max="5644" width="6.625" style="6" customWidth="1"/>
    <col min="5645" max="5646" width="5.375" style="6" customWidth="1"/>
    <col min="5647" max="5888" width="10.875" style="6"/>
    <col min="5889" max="5889" width="12.125" style="6" customWidth="1"/>
    <col min="5890" max="5890" width="10.875" style="6"/>
    <col min="5891" max="5891" width="7.125" style="6" customWidth="1"/>
    <col min="5892" max="5898" width="10.875" style="6"/>
    <col min="5899" max="5899" width="5.375" style="6" customWidth="1"/>
    <col min="5900" max="5900" width="6.625" style="6" customWidth="1"/>
    <col min="5901" max="5902" width="5.375" style="6" customWidth="1"/>
    <col min="5903" max="6144" width="10.875" style="6"/>
    <col min="6145" max="6145" width="12.125" style="6" customWidth="1"/>
    <col min="6146" max="6146" width="10.875" style="6"/>
    <col min="6147" max="6147" width="7.125" style="6" customWidth="1"/>
    <col min="6148" max="6154" width="10.875" style="6"/>
    <col min="6155" max="6155" width="5.375" style="6" customWidth="1"/>
    <col min="6156" max="6156" width="6.625" style="6" customWidth="1"/>
    <col min="6157" max="6158" width="5.375" style="6" customWidth="1"/>
    <col min="6159" max="6400" width="10.875" style="6"/>
    <col min="6401" max="6401" width="12.125" style="6" customWidth="1"/>
    <col min="6402" max="6402" width="10.875" style="6"/>
    <col min="6403" max="6403" width="7.125" style="6" customWidth="1"/>
    <col min="6404" max="6410" width="10.875" style="6"/>
    <col min="6411" max="6411" width="5.375" style="6" customWidth="1"/>
    <col min="6412" max="6412" width="6.625" style="6" customWidth="1"/>
    <col min="6413" max="6414" width="5.375" style="6" customWidth="1"/>
    <col min="6415" max="6656" width="10.875" style="6"/>
    <col min="6657" max="6657" width="12.125" style="6" customWidth="1"/>
    <col min="6658" max="6658" width="10.875" style="6"/>
    <col min="6659" max="6659" width="7.125" style="6" customWidth="1"/>
    <col min="6660" max="6666" width="10.875" style="6"/>
    <col min="6667" max="6667" width="5.375" style="6" customWidth="1"/>
    <col min="6668" max="6668" width="6.625" style="6" customWidth="1"/>
    <col min="6669" max="6670" width="5.375" style="6" customWidth="1"/>
    <col min="6671" max="6912" width="10.875" style="6"/>
    <col min="6913" max="6913" width="12.125" style="6" customWidth="1"/>
    <col min="6914" max="6914" width="10.875" style="6"/>
    <col min="6915" max="6915" width="7.125" style="6" customWidth="1"/>
    <col min="6916" max="6922" width="10.875" style="6"/>
    <col min="6923" max="6923" width="5.375" style="6" customWidth="1"/>
    <col min="6924" max="6924" width="6.625" style="6" customWidth="1"/>
    <col min="6925" max="6926" width="5.375" style="6" customWidth="1"/>
    <col min="6927" max="7168" width="10.875" style="6"/>
    <col min="7169" max="7169" width="12.125" style="6" customWidth="1"/>
    <col min="7170" max="7170" width="10.875" style="6"/>
    <col min="7171" max="7171" width="7.125" style="6" customWidth="1"/>
    <col min="7172" max="7178" width="10.875" style="6"/>
    <col min="7179" max="7179" width="5.375" style="6" customWidth="1"/>
    <col min="7180" max="7180" width="6.625" style="6" customWidth="1"/>
    <col min="7181" max="7182" width="5.375" style="6" customWidth="1"/>
    <col min="7183" max="7424" width="10.875" style="6"/>
    <col min="7425" max="7425" width="12.125" style="6" customWidth="1"/>
    <col min="7426" max="7426" width="10.875" style="6"/>
    <col min="7427" max="7427" width="7.125" style="6" customWidth="1"/>
    <col min="7428" max="7434" width="10.875" style="6"/>
    <col min="7435" max="7435" width="5.375" style="6" customWidth="1"/>
    <col min="7436" max="7436" width="6.625" style="6" customWidth="1"/>
    <col min="7437" max="7438" width="5.375" style="6" customWidth="1"/>
    <col min="7439" max="7680" width="10.875" style="6"/>
    <col min="7681" max="7681" width="12.125" style="6" customWidth="1"/>
    <col min="7682" max="7682" width="10.875" style="6"/>
    <col min="7683" max="7683" width="7.125" style="6" customWidth="1"/>
    <col min="7684" max="7690" width="10.875" style="6"/>
    <col min="7691" max="7691" width="5.375" style="6" customWidth="1"/>
    <col min="7692" max="7692" width="6.625" style="6" customWidth="1"/>
    <col min="7693" max="7694" width="5.375" style="6" customWidth="1"/>
    <col min="7695" max="7936" width="10.875" style="6"/>
    <col min="7937" max="7937" width="12.125" style="6" customWidth="1"/>
    <col min="7938" max="7938" width="10.875" style="6"/>
    <col min="7939" max="7939" width="7.125" style="6" customWidth="1"/>
    <col min="7940" max="7946" width="10.875" style="6"/>
    <col min="7947" max="7947" width="5.375" style="6" customWidth="1"/>
    <col min="7948" max="7948" width="6.625" style="6" customWidth="1"/>
    <col min="7949" max="7950" width="5.375" style="6" customWidth="1"/>
    <col min="7951" max="8192" width="10.875" style="6"/>
    <col min="8193" max="8193" width="12.125" style="6" customWidth="1"/>
    <col min="8194" max="8194" width="10.875" style="6"/>
    <col min="8195" max="8195" width="7.125" style="6" customWidth="1"/>
    <col min="8196" max="8202" width="10.875" style="6"/>
    <col min="8203" max="8203" width="5.375" style="6" customWidth="1"/>
    <col min="8204" max="8204" width="6.625" style="6" customWidth="1"/>
    <col min="8205" max="8206" width="5.375" style="6" customWidth="1"/>
    <col min="8207" max="8448" width="10.875" style="6"/>
    <col min="8449" max="8449" width="12.125" style="6" customWidth="1"/>
    <col min="8450" max="8450" width="10.875" style="6"/>
    <col min="8451" max="8451" width="7.125" style="6" customWidth="1"/>
    <col min="8452" max="8458" width="10.875" style="6"/>
    <col min="8459" max="8459" width="5.375" style="6" customWidth="1"/>
    <col min="8460" max="8460" width="6.625" style="6" customWidth="1"/>
    <col min="8461" max="8462" width="5.375" style="6" customWidth="1"/>
    <col min="8463" max="8704" width="10.875" style="6"/>
    <col min="8705" max="8705" width="12.125" style="6" customWidth="1"/>
    <col min="8706" max="8706" width="10.875" style="6"/>
    <col min="8707" max="8707" width="7.125" style="6" customWidth="1"/>
    <col min="8708" max="8714" width="10.875" style="6"/>
    <col min="8715" max="8715" width="5.375" style="6" customWidth="1"/>
    <col min="8716" max="8716" width="6.625" style="6" customWidth="1"/>
    <col min="8717" max="8718" width="5.375" style="6" customWidth="1"/>
    <col min="8719" max="8960" width="10.875" style="6"/>
    <col min="8961" max="8961" width="12.125" style="6" customWidth="1"/>
    <col min="8962" max="8962" width="10.875" style="6"/>
    <col min="8963" max="8963" width="7.125" style="6" customWidth="1"/>
    <col min="8964" max="8970" width="10.875" style="6"/>
    <col min="8971" max="8971" width="5.375" style="6" customWidth="1"/>
    <col min="8972" max="8972" width="6.625" style="6" customWidth="1"/>
    <col min="8973" max="8974" width="5.375" style="6" customWidth="1"/>
    <col min="8975" max="9216" width="10.875" style="6"/>
    <col min="9217" max="9217" width="12.125" style="6" customWidth="1"/>
    <col min="9218" max="9218" width="10.875" style="6"/>
    <col min="9219" max="9219" width="7.125" style="6" customWidth="1"/>
    <col min="9220" max="9226" width="10.875" style="6"/>
    <col min="9227" max="9227" width="5.375" style="6" customWidth="1"/>
    <col min="9228" max="9228" width="6.625" style="6" customWidth="1"/>
    <col min="9229" max="9230" width="5.375" style="6" customWidth="1"/>
    <col min="9231" max="9472" width="10.875" style="6"/>
    <col min="9473" max="9473" width="12.125" style="6" customWidth="1"/>
    <col min="9474" max="9474" width="10.875" style="6"/>
    <col min="9475" max="9475" width="7.125" style="6" customWidth="1"/>
    <col min="9476" max="9482" width="10.875" style="6"/>
    <col min="9483" max="9483" width="5.375" style="6" customWidth="1"/>
    <col min="9484" max="9484" width="6.625" style="6" customWidth="1"/>
    <col min="9485" max="9486" width="5.375" style="6" customWidth="1"/>
    <col min="9487" max="9728" width="10.875" style="6"/>
    <col min="9729" max="9729" width="12.125" style="6" customWidth="1"/>
    <col min="9730" max="9730" width="10.875" style="6"/>
    <col min="9731" max="9731" width="7.125" style="6" customWidth="1"/>
    <col min="9732" max="9738" width="10.875" style="6"/>
    <col min="9739" max="9739" width="5.375" style="6" customWidth="1"/>
    <col min="9740" max="9740" width="6.625" style="6" customWidth="1"/>
    <col min="9741" max="9742" width="5.375" style="6" customWidth="1"/>
    <col min="9743" max="9984" width="10.875" style="6"/>
    <col min="9985" max="9985" width="12.125" style="6" customWidth="1"/>
    <col min="9986" max="9986" width="10.875" style="6"/>
    <col min="9987" max="9987" width="7.125" style="6" customWidth="1"/>
    <col min="9988" max="9994" width="10.875" style="6"/>
    <col min="9995" max="9995" width="5.375" style="6" customWidth="1"/>
    <col min="9996" max="9996" width="6.625" style="6" customWidth="1"/>
    <col min="9997" max="9998" width="5.375" style="6" customWidth="1"/>
    <col min="9999" max="10240" width="10.875" style="6"/>
    <col min="10241" max="10241" width="12.125" style="6" customWidth="1"/>
    <col min="10242" max="10242" width="10.875" style="6"/>
    <col min="10243" max="10243" width="7.125" style="6" customWidth="1"/>
    <col min="10244" max="10250" width="10.875" style="6"/>
    <col min="10251" max="10251" width="5.375" style="6" customWidth="1"/>
    <col min="10252" max="10252" width="6.625" style="6" customWidth="1"/>
    <col min="10253" max="10254" width="5.375" style="6" customWidth="1"/>
    <col min="10255" max="10496" width="10.875" style="6"/>
    <col min="10497" max="10497" width="12.125" style="6" customWidth="1"/>
    <col min="10498" max="10498" width="10.875" style="6"/>
    <col min="10499" max="10499" width="7.125" style="6" customWidth="1"/>
    <col min="10500" max="10506" width="10.875" style="6"/>
    <col min="10507" max="10507" width="5.375" style="6" customWidth="1"/>
    <col min="10508" max="10508" width="6.625" style="6" customWidth="1"/>
    <col min="10509" max="10510" width="5.375" style="6" customWidth="1"/>
    <col min="10511" max="10752" width="10.875" style="6"/>
    <col min="10753" max="10753" width="12.125" style="6" customWidth="1"/>
    <col min="10754" max="10754" width="10.875" style="6"/>
    <col min="10755" max="10755" width="7.125" style="6" customWidth="1"/>
    <col min="10756" max="10762" width="10.875" style="6"/>
    <col min="10763" max="10763" width="5.375" style="6" customWidth="1"/>
    <col min="10764" max="10764" width="6.625" style="6" customWidth="1"/>
    <col min="10765" max="10766" width="5.375" style="6" customWidth="1"/>
    <col min="10767" max="11008" width="10.875" style="6"/>
    <col min="11009" max="11009" width="12.125" style="6" customWidth="1"/>
    <col min="11010" max="11010" width="10.875" style="6"/>
    <col min="11011" max="11011" width="7.125" style="6" customWidth="1"/>
    <col min="11012" max="11018" width="10.875" style="6"/>
    <col min="11019" max="11019" width="5.375" style="6" customWidth="1"/>
    <col min="11020" max="11020" width="6.625" style="6" customWidth="1"/>
    <col min="11021" max="11022" width="5.375" style="6" customWidth="1"/>
    <col min="11023" max="11264" width="10.875" style="6"/>
    <col min="11265" max="11265" width="12.125" style="6" customWidth="1"/>
    <col min="11266" max="11266" width="10.875" style="6"/>
    <col min="11267" max="11267" width="7.125" style="6" customWidth="1"/>
    <col min="11268" max="11274" width="10.875" style="6"/>
    <col min="11275" max="11275" width="5.375" style="6" customWidth="1"/>
    <col min="11276" max="11276" width="6.625" style="6" customWidth="1"/>
    <col min="11277" max="11278" width="5.375" style="6" customWidth="1"/>
    <col min="11279" max="11520" width="10.875" style="6"/>
    <col min="11521" max="11521" width="12.125" style="6" customWidth="1"/>
    <col min="11522" max="11522" width="10.875" style="6"/>
    <col min="11523" max="11523" width="7.125" style="6" customWidth="1"/>
    <col min="11524" max="11530" width="10.875" style="6"/>
    <col min="11531" max="11531" width="5.375" style="6" customWidth="1"/>
    <col min="11532" max="11532" width="6.625" style="6" customWidth="1"/>
    <col min="11533" max="11534" width="5.375" style="6" customWidth="1"/>
    <col min="11535" max="11776" width="10.875" style="6"/>
    <col min="11777" max="11777" width="12.125" style="6" customWidth="1"/>
    <col min="11778" max="11778" width="10.875" style="6"/>
    <col min="11779" max="11779" width="7.125" style="6" customWidth="1"/>
    <col min="11780" max="11786" width="10.875" style="6"/>
    <col min="11787" max="11787" width="5.375" style="6" customWidth="1"/>
    <col min="11788" max="11788" width="6.625" style="6" customWidth="1"/>
    <col min="11789" max="11790" width="5.375" style="6" customWidth="1"/>
    <col min="11791" max="12032" width="10.875" style="6"/>
    <col min="12033" max="12033" width="12.125" style="6" customWidth="1"/>
    <col min="12034" max="12034" width="10.875" style="6"/>
    <col min="12035" max="12035" width="7.125" style="6" customWidth="1"/>
    <col min="12036" max="12042" width="10.875" style="6"/>
    <col min="12043" max="12043" width="5.375" style="6" customWidth="1"/>
    <col min="12044" max="12044" width="6.625" style="6" customWidth="1"/>
    <col min="12045" max="12046" width="5.375" style="6" customWidth="1"/>
    <col min="12047" max="12288" width="10.875" style="6"/>
    <col min="12289" max="12289" width="12.125" style="6" customWidth="1"/>
    <col min="12290" max="12290" width="10.875" style="6"/>
    <col min="12291" max="12291" width="7.125" style="6" customWidth="1"/>
    <col min="12292" max="12298" width="10.875" style="6"/>
    <col min="12299" max="12299" width="5.375" style="6" customWidth="1"/>
    <col min="12300" max="12300" width="6.625" style="6" customWidth="1"/>
    <col min="12301" max="12302" width="5.375" style="6" customWidth="1"/>
    <col min="12303" max="12544" width="10.875" style="6"/>
    <col min="12545" max="12545" width="12.125" style="6" customWidth="1"/>
    <col min="12546" max="12546" width="10.875" style="6"/>
    <col min="12547" max="12547" width="7.125" style="6" customWidth="1"/>
    <col min="12548" max="12554" width="10.875" style="6"/>
    <col min="12555" max="12555" width="5.375" style="6" customWidth="1"/>
    <col min="12556" max="12556" width="6.625" style="6" customWidth="1"/>
    <col min="12557" max="12558" width="5.375" style="6" customWidth="1"/>
    <col min="12559" max="12800" width="10.875" style="6"/>
    <col min="12801" max="12801" width="12.125" style="6" customWidth="1"/>
    <col min="12802" max="12802" width="10.875" style="6"/>
    <col min="12803" max="12803" width="7.125" style="6" customWidth="1"/>
    <col min="12804" max="12810" width="10.875" style="6"/>
    <col min="12811" max="12811" width="5.375" style="6" customWidth="1"/>
    <col min="12812" max="12812" width="6.625" style="6" customWidth="1"/>
    <col min="12813" max="12814" width="5.375" style="6" customWidth="1"/>
    <col min="12815" max="13056" width="10.875" style="6"/>
    <col min="13057" max="13057" width="12.125" style="6" customWidth="1"/>
    <col min="13058" max="13058" width="10.875" style="6"/>
    <col min="13059" max="13059" width="7.125" style="6" customWidth="1"/>
    <col min="13060" max="13066" width="10.875" style="6"/>
    <col min="13067" max="13067" width="5.375" style="6" customWidth="1"/>
    <col min="13068" max="13068" width="6.625" style="6" customWidth="1"/>
    <col min="13069" max="13070" width="5.375" style="6" customWidth="1"/>
    <col min="13071" max="13312" width="10.875" style="6"/>
    <col min="13313" max="13313" width="12.125" style="6" customWidth="1"/>
    <col min="13314" max="13314" width="10.875" style="6"/>
    <col min="13315" max="13315" width="7.125" style="6" customWidth="1"/>
    <col min="13316" max="13322" width="10.875" style="6"/>
    <col min="13323" max="13323" width="5.375" style="6" customWidth="1"/>
    <col min="13324" max="13324" width="6.625" style="6" customWidth="1"/>
    <col min="13325" max="13326" width="5.375" style="6" customWidth="1"/>
    <col min="13327" max="13568" width="10.875" style="6"/>
    <col min="13569" max="13569" width="12.125" style="6" customWidth="1"/>
    <col min="13570" max="13570" width="10.875" style="6"/>
    <col min="13571" max="13571" width="7.125" style="6" customWidth="1"/>
    <col min="13572" max="13578" width="10.875" style="6"/>
    <col min="13579" max="13579" width="5.375" style="6" customWidth="1"/>
    <col min="13580" max="13580" width="6.625" style="6" customWidth="1"/>
    <col min="13581" max="13582" width="5.375" style="6" customWidth="1"/>
    <col min="13583" max="13824" width="10.875" style="6"/>
    <col min="13825" max="13825" width="12.125" style="6" customWidth="1"/>
    <col min="13826" max="13826" width="10.875" style="6"/>
    <col min="13827" max="13827" width="7.125" style="6" customWidth="1"/>
    <col min="13828" max="13834" width="10.875" style="6"/>
    <col min="13835" max="13835" width="5.375" style="6" customWidth="1"/>
    <col min="13836" max="13836" width="6.625" style="6" customWidth="1"/>
    <col min="13837" max="13838" width="5.375" style="6" customWidth="1"/>
    <col min="13839" max="14080" width="10.875" style="6"/>
    <col min="14081" max="14081" width="12.125" style="6" customWidth="1"/>
    <col min="14082" max="14082" width="10.875" style="6"/>
    <col min="14083" max="14083" width="7.125" style="6" customWidth="1"/>
    <col min="14084" max="14090" width="10.875" style="6"/>
    <col min="14091" max="14091" width="5.375" style="6" customWidth="1"/>
    <col min="14092" max="14092" width="6.625" style="6" customWidth="1"/>
    <col min="14093" max="14094" width="5.375" style="6" customWidth="1"/>
    <col min="14095" max="14336" width="10.875" style="6"/>
    <col min="14337" max="14337" width="12.125" style="6" customWidth="1"/>
    <col min="14338" max="14338" width="10.875" style="6"/>
    <col min="14339" max="14339" width="7.125" style="6" customWidth="1"/>
    <col min="14340" max="14346" width="10.875" style="6"/>
    <col min="14347" max="14347" width="5.375" style="6" customWidth="1"/>
    <col min="14348" max="14348" width="6.625" style="6" customWidth="1"/>
    <col min="14349" max="14350" width="5.375" style="6" customWidth="1"/>
    <col min="14351" max="14592" width="10.875" style="6"/>
    <col min="14593" max="14593" width="12.125" style="6" customWidth="1"/>
    <col min="14594" max="14594" width="10.875" style="6"/>
    <col min="14595" max="14595" width="7.125" style="6" customWidth="1"/>
    <col min="14596" max="14602" width="10.875" style="6"/>
    <col min="14603" max="14603" width="5.375" style="6" customWidth="1"/>
    <col min="14604" max="14604" width="6.625" style="6" customWidth="1"/>
    <col min="14605" max="14606" width="5.375" style="6" customWidth="1"/>
    <col min="14607" max="14848" width="10.875" style="6"/>
    <col min="14849" max="14849" width="12.125" style="6" customWidth="1"/>
    <col min="14850" max="14850" width="10.875" style="6"/>
    <col min="14851" max="14851" width="7.125" style="6" customWidth="1"/>
    <col min="14852" max="14858" width="10.875" style="6"/>
    <col min="14859" max="14859" width="5.375" style="6" customWidth="1"/>
    <col min="14860" max="14860" width="6.625" style="6" customWidth="1"/>
    <col min="14861" max="14862" width="5.375" style="6" customWidth="1"/>
    <col min="14863" max="15104" width="10.875" style="6"/>
    <col min="15105" max="15105" width="12.125" style="6" customWidth="1"/>
    <col min="15106" max="15106" width="10.875" style="6"/>
    <col min="15107" max="15107" width="7.125" style="6" customWidth="1"/>
    <col min="15108" max="15114" width="10.875" style="6"/>
    <col min="15115" max="15115" width="5.375" style="6" customWidth="1"/>
    <col min="15116" max="15116" width="6.625" style="6" customWidth="1"/>
    <col min="15117" max="15118" width="5.375" style="6" customWidth="1"/>
    <col min="15119" max="15360" width="10.875" style="6"/>
    <col min="15361" max="15361" width="12.125" style="6" customWidth="1"/>
    <col min="15362" max="15362" width="10.875" style="6"/>
    <col min="15363" max="15363" width="7.125" style="6" customWidth="1"/>
    <col min="15364" max="15370" width="10.875" style="6"/>
    <col min="15371" max="15371" width="5.375" style="6" customWidth="1"/>
    <col min="15372" max="15372" width="6.625" style="6" customWidth="1"/>
    <col min="15373" max="15374" width="5.375" style="6" customWidth="1"/>
    <col min="15375" max="15616" width="10.875" style="6"/>
    <col min="15617" max="15617" width="12.125" style="6" customWidth="1"/>
    <col min="15618" max="15618" width="10.875" style="6"/>
    <col min="15619" max="15619" width="7.125" style="6" customWidth="1"/>
    <col min="15620" max="15626" width="10.875" style="6"/>
    <col min="15627" max="15627" width="5.375" style="6" customWidth="1"/>
    <col min="15628" max="15628" width="6.625" style="6" customWidth="1"/>
    <col min="15629" max="15630" width="5.375" style="6" customWidth="1"/>
    <col min="15631" max="15872" width="10.875" style="6"/>
    <col min="15873" max="15873" width="12.125" style="6" customWidth="1"/>
    <col min="15874" max="15874" width="10.875" style="6"/>
    <col min="15875" max="15875" width="7.125" style="6" customWidth="1"/>
    <col min="15876" max="15882" width="10.875" style="6"/>
    <col min="15883" max="15883" width="5.375" style="6" customWidth="1"/>
    <col min="15884" max="15884" width="6.625" style="6" customWidth="1"/>
    <col min="15885" max="15886" width="5.375" style="6" customWidth="1"/>
    <col min="15887" max="16128" width="10.875" style="6"/>
    <col min="16129" max="16129" width="12.125" style="6" customWidth="1"/>
    <col min="16130" max="16130" width="10.875" style="6"/>
    <col min="16131" max="16131" width="7.125" style="6" customWidth="1"/>
    <col min="16132" max="16138" width="10.875" style="6"/>
    <col min="16139" max="16139" width="5.375" style="6" customWidth="1"/>
    <col min="16140" max="16140" width="6.625" style="6" customWidth="1"/>
    <col min="16141" max="16142" width="5.375" style="6" customWidth="1"/>
    <col min="16143" max="16384" width="10.875" style="6"/>
  </cols>
  <sheetData>
    <row r="1" spans="1:16" s="2" customFormat="1" ht="52.5" customHeight="1" x14ac:dyDescent="0.25">
      <c r="A1" s="184" t="s">
        <v>18</v>
      </c>
      <c r="B1" s="185"/>
      <c r="C1" s="185"/>
      <c r="D1" s="185"/>
      <c r="E1" s="185"/>
      <c r="F1" s="185"/>
      <c r="G1" s="185"/>
      <c r="H1" s="185"/>
      <c r="I1" s="185"/>
      <c r="J1" s="1"/>
    </row>
    <row r="2" spans="1:16" ht="15.75" thickBot="1" x14ac:dyDescent="0.3">
      <c r="A2" s="3"/>
      <c r="B2" s="4"/>
      <c r="C2" s="5"/>
      <c r="D2" s="4"/>
      <c r="E2" s="4"/>
      <c r="F2" s="4"/>
      <c r="G2" s="4"/>
      <c r="H2" s="4"/>
      <c r="I2" s="4"/>
      <c r="J2" s="4"/>
    </row>
    <row r="3" spans="1:16" ht="15.75" thickBot="1" x14ac:dyDescent="0.3">
      <c r="A3" s="7"/>
      <c r="B3" s="8"/>
      <c r="C3" s="9"/>
      <c r="D3" s="8"/>
      <c r="E3" s="8"/>
      <c r="F3" s="8"/>
      <c r="G3" s="8"/>
      <c r="H3" s="8"/>
      <c r="I3" s="10"/>
      <c r="J3" s="11"/>
      <c r="K3" s="12"/>
      <c r="L3" s="12"/>
      <c r="M3" s="12"/>
      <c r="N3" s="12"/>
      <c r="O3" s="12"/>
    </row>
    <row r="4" spans="1:16" x14ac:dyDescent="0.25">
      <c r="A4" s="186" t="s">
        <v>0</v>
      </c>
      <c r="B4" s="187"/>
      <c r="C4" s="13"/>
      <c r="D4" s="14" t="s">
        <v>1</v>
      </c>
      <c r="E4" s="15"/>
      <c r="F4" s="167">
        <f>Calcul!F6</f>
        <v>0</v>
      </c>
      <c r="G4" s="14" t="s">
        <v>2</v>
      </c>
      <c r="H4" s="168">
        <f>Calcul!H6</f>
        <v>0</v>
      </c>
      <c r="I4" s="16" t="s">
        <v>3</v>
      </c>
      <c r="J4" s="11"/>
      <c r="K4" s="12"/>
      <c r="L4" s="12" t="s">
        <v>4</v>
      </c>
      <c r="M4" s="12"/>
      <c r="N4" s="12"/>
      <c r="O4" s="12"/>
    </row>
    <row r="5" spans="1:16" x14ac:dyDescent="0.25">
      <c r="A5" s="186"/>
      <c r="B5" s="187"/>
      <c r="C5" s="13"/>
      <c r="D5" s="17" t="s">
        <v>5</v>
      </c>
      <c r="E5" s="18"/>
      <c r="F5" s="169">
        <f>Calcul!F7</f>
        <v>0</v>
      </c>
      <c r="G5" s="19"/>
      <c r="H5" s="141"/>
      <c r="I5" s="20"/>
      <c r="J5" s="11"/>
      <c r="K5" s="12"/>
      <c r="L5" s="12" t="s">
        <v>6</v>
      </c>
      <c r="M5" s="12"/>
      <c r="N5" s="12"/>
      <c r="O5" s="12"/>
    </row>
    <row r="6" spans="1:16" ht="15.75" thickBot="1" x14ac:dyDescent="0.3">
      <c r="A6" s="186"/>
      <c r="B6" s="187"/>
      <c r="C6" s="13"/>
      <c r="D6" s="21" t="s">
        <v>7</v>
      </c>
      <c r="E6" s="22"/>
      <c r="F6" s="170">
        <f>Calcul!F8</f>
        <v>0</v>
      </c>
      <c r="G6" s="137" t="s">
        <v>25</v>
      </c>
      <c r="H6" s="142"/>
      <c r="I6" s="23"/>
      <c r="J6" s="130"/>
      <c r="K6" s="60"/>
      <c r="L6" s="60"/>
      <c r="M6" s="60"/>
      <c r="N6" s="60"/>
      <c r="O6" s="60"/>
      <c r="P6" s="60"/>
    </row>
    <row r="7" spans="1:16" ht="15.75" thickBot="1" x14ac:dyDescent="0.3">
      <c r="A7" s="24"/>
      <c r="B7" s="25"/>
      <c r="C7" s="26"/>
      <c r="D7" s="25"/>
      <c r="E7" s="25"/>
      <c r="F7" s="25"/>
      <c r="G7" s="25"/>
      <c r="H7" s="25"/>
      <c r="I7" s="27"/>
      <c r="J7" s="130"/>
      <c r="K7" s="60"/>
      <c r="L7" s="60"/>
      <c r="M7" s="60"/>
      <c r="N7" s="60"/>
      <c r="O7" s="60"/>
      <c r="P7" s="60"/>
    </row>
    <row r="8" spans="1:16" ht="15.75" thickBot="1" x14ac:dyDescent="0.3">
      <c r="A8" s="3"/>
      <c r="B8" s="4"/>
      <c r="C8" s="5"/>
      <c r="D8" s="4"/>
      <c r="E8" s="4"/>
      <c r="F8" s="4"/>
      <c r="G8" s="4"/>
      <c r="H8" s="4"/>
      <c r="I8" s="4"/>
      <c r="J8" s="130"/>
      <c r="K8" s="60"/>
      <c r="L8" s="60"/>
      <c r="M8" s="60"/>
      <c r="N8" s="60"/>
      <c r="O8" s="60" t="s">
        <v>19</v>
      </c>
      <c r="P8" s="60"/>
    </row>
    <row r="9" spans="1:16" x14ac:dyDescent="0.25">
      <c r="A9" s="3"/>
      <c r="B9" s="4"/>
      <c r="C9" s="5"/>
      <c r="D9" s="124" t="s">
        <v>7</v>
      </c>
      <c r="E9" s="125">
        <v>1100</v>
      </c>
      <c r="F9" s="126" t="s">
        <v>7</v>
      </c>
      <c r="G9" s="127">
        <f>F6</f>
        <v>0</v>
      </c>
      <c r="H9" s="128" t="s">
        <v>7</v>
      </c>
      <c r="I9" s="129">
        <v>900</v>
      </c>
      <c r="J9" s="130"/>
      <c r="K9" s="130" t="s">
        <v>8</v>
      </c>
      <c r="L9" s="130"/>
      <c r="M9" s="130"/>
      <c r="N9" s="130"/>
      <c r="O9" s="130"/>
      <c r="P9" s="60"/>
    </row>
    <row r="10" spans="1:16" ht="15.75" thickBot="1" x14ac:dyDescent="0.3">
      <c r="A10" s="3"/>
      <c r="B10" s="4"/>
      <c r="C10" s="5"/>
      <c r="D10" s="28" t="s">
        <v>20</v>
      </c>
      <c r="E10" s="29" t="s">
        <v>21</v>
      </c>
      <c r="F10" s="98" t="s">
        <v>20</v>
      </c>
      <c r="G10" s="99" t="s">
        <v>21</v>
      </c>
      <c r="H10" s="30" t="s">
        <v>20</v>
      </c>
      <c r="I10" s="31" t="s">
        <v>21</v>
      </c>
      <c r="J10" s="130"/>
      <c r="K10" s="130"/>
      <c r="L10" s="130"/>
      <c r="M10" s="131" t="s">
        <v>9</v>
      </c>
      <c r="N10" s="131" t="s">
        <v>10</v>
      </c>
      <c r="O10" s="130"/>
      <c r="P10" s="60"/>
    </row>
    <row r="11" spans="1:16" x14ac:dyDescent="0.25">
      <c r="A11" s="32"/>
      <c r="B11" s="33" t="s">
        <v>11</v>
      </c>
      <c r="C11" s="34">
        <f>C12-20</f>
        <v>-5</v>
      </c>
      <c r="D11" s="35">
        <v>645</v>
      </c>
      <c r="E11" s="36">
        <v>550</v>
      </c>
      <c r="F11" s="100">
        <f t="shared" ref="F11:G13" si="0">D11-((D11-H11)/($E$9-$I$9))*($E$9-$G$9)</f>
        <v>-675</v>
      </c>
      <c r="G11" s="101">
        <f t="shared" si="0"/>
        <v>-495</v>
      </c>
      <c r="H11" s="37">
        <v>405</v>
      </c>
      <c r="I11" s="38">
        <v>360</v>
      </c>
      <c r="J11" s="130"/>
      <c r="K11" s="132">
        <v>0</v>
      </c>
      <c r="L11" s="130">
        <v>1</v>
      </c>
      <c r="M11" s="130"/>
      <c r="N11" s="130"/>
      <c r="O11" s="130"/>
      <c r="P11" s="60"/>
    </row>
    <row r="12" spans="1:16" x14ac:dyDescent="0.25">
      <c r="A12" s="39">
        <v>0</v>
      </c>
      <c r="B12" s="40" t="s">
        <v>12</v>
      </c>
      <c r="C12" s="41">
        <v>15</v>
      </c>
      <c r="D12" s="42">
        <v>725</v>
      </c>
      <c r="E12" s="43">
        <v>610</v>
      </c>
      <c r="F12" s="102">
        <f t="shared" si="0"/>
        <v>-760</v>
      </c>
      <c r="G12" s="103">
        <f t="shared" si="0"/>
        <v>-545</v>
      </c>
      <c r="H12" s="44">
        <v>455</v>
      </c>
      <c r="I12" s="45">
        <v>400</v>
      </c>
      <c r="J12" s="130"/>
      <c r="K12" s="132"/>
      <c r="L12" s="130"/>
      <c r="M12" s="130">
        <f>(L11-L13)/(K11-K13)</f>
        <v>-1.8999999999999996E-2</v>
      </c>
      <c r="N12" s="130">
        <f>L11-(M12*K11)</f>
        <v>1</v>
      </c>
      <c r="O12" s="130"/>
      <c r="P12" s="60"/>
    </row>
    <row r="13" spans="1:16" x14ac:dyDescent="0.25">
      <c r="A13" s="46"/>
      <c r="B13" s="47" t="s">
        <v>13</v>
      </c>
      <c r="C13" s="48">
        <f>C12+20</f>
        <v>35</v>
      </c>
      <c r="D13" s="49">
        <v>810</v>
      </c>
      <c r="E13" s="50">
        <v>675</v>
      </c>
      <c r="F13" s="104">
        <f t="shared" si="0"/>
        <v>-895</v>
      </c>
      <c r="G13" s="105">
        <f t="shared" si="0"/>
        <v>-617.5</v>
      </c>
      <c r="H13" s="51">
        <v>500</v>
      </c>
      <c r="I13" s="52">
        <v>440</v>
      </c>
      <c r="J13" s="130"/>
      <c r="K13" s="132">
        <v>10</v>
      </c>
      <c r="L13" s="130">
        <v>0.81</v>
      </c>
      <c r="M13" s="130"/>
      <c r="N13" s="130"/>
      <c r="O13" s="130"/>
      <c r="P13" s="60"/>
    </row>
    <row r="14" spans="1:16" x14ac:dyDescent="0.25">
      <c r="A14" s="76"/>
      <c r="B14" s="77" t="s">
        <v>11</v>
      </c>
      <c r="C14" s="78">
        <f>IF(A16&lt;&gt;"",C16-20,"")</f>
        <v>-5</v>
      </c>
      <c r="D14" s="79">
        <f t="shared" ref="D14:I14" si="1">IF($A$16&lt;&gt;"",D11+($A$16-$A$12)*(D19-D11)/($A$20-$A$12),"")</f>
        <v>645</v>
      </c>
      <c r="E14" s="80">
        <f t="shared" si="1"/>
        <v>550</v>
      </c>
      <c r="F14" s="81">
        <f t="shared" si="1"/>
        <v>-675</v>
      </c>
      <c r="G14" s="80">
        <f t="shared" si="1"/>
        <v>-495</v>
      </c>
      <c r="H14" s="81">
        <f t="shared" si="1"/>
        <v>405</v>
      </c>
      <c r="I14" s="82">
        <f t="shared" si="1"/>
        <v>360</v>
      </c>
      <c r="J14" s="130"/>
      <c r="K14" s="132"/>
      <c r="L14" s="130"/>
      <c r="M14" s="130">
        <f>(L13-L15)/(K13-K15)</f>
        <v>-1.4000000000000002E-2</v>
      </c>
      <c r="N14" s="130">
        <f>L13-(M14*K13)</f>
        <v>0.95000000000000007</v>
      </c>
      <c r="O14" s="130"/>
      <c r="P14" s="60"/>
    </row>
    <row r="15" spans="1:16" x14ac:dyDescent="0.25">
      <c r="A15" s="83"/>
      <c r="B15" s="84"/>
      <c r="C15" s="85">
        <f>IF(AND($A$16&lt;&gt;"",AND($F$5&lt;=C16,$F$5&gt;=C14)),$F$5,"")</f>
        <v>0</v>
      </c>
      <c r="D15" s="86">
        <f t="shared" ref="D15:F15" si="2">IF($C15&lt;&gt;"",D14+($C15-$C14)*(D16-D14)/($C16-$C14),"")</f>
        <v>665</v>
      </c>
      <c r="E15" s="87">
        <f t="shared" si="2"/>
        <v>565</v>
      </c>
      <c r="F15" s="88">
        <f t="shared" si="2"/>
        <v>-696.25</v>
      </c>
      <c r="G15" s="87">
        <f>IF($C15&lt;&gt;"",G14+($C15-$C14)*(G16-G14)/($C16-$C14),"")</f>
        <v>-507.5</v>
      </c>
      <c r="H15" s="88">
        <f>IF($C15&lt;&gt;"",H14+($C15-$C14)*(H16-H14)/($C16-$C14),"")</f>
        <v>417.5</v>
      </c>
      <c r="I15" s="89">
        <f>IF($C15&lt;&gt;"",I14+($C15-$C14)*(I16-I14)/($C16-$C14),"")</f>
        <v>370</v>
      </c>
      <c r="J15" s="130"/>
      <c r="K15" s="132">
        <v>20</v>
      </c>
      <c r="L15" s="130">
        <v>0.67</v>
      </c>
      <c r="M15" s="130"/>
      <c r="N15" s="130"/>
      <c r="O15" s="130"/>
      <c r="P15" s="60"/>
    </row>
    <row r="16" spans="1:16" x14ac:dyDescent="0.25">
      <c r="A16" s="90">
        <f>IF(AND($F$4&gt;=A12,F4&lt;=A20),$F$4,"")</f>
        <v>0</v>
      </c>
      <c r="B16" s="84" t="s">
        <v>12</v>
      </c>
      <c r="C16" s="85">
        <f>IF(A16&lt;&gt;"",$C$12-(A16/1000)*2,"")</f>
        <v>15</v>
      </c>
      <c r="D16" s="86">
        <f t="shared" ref="D16:I16" si="3">IF($A$16&lt;&gt;"",D12+($A$16-$A$12)*(D20-D12)/($A$20-$A$12),"")</f>
        <v>725</v>
      </c>
      <c r="E16" s="87">
        <f t="shared" si="3"/>
        <v>610</v>
      </c>
      <c r="F16" s="88">
        <f t="shared" si="3"/>
        <v>-760</v>
      </c>
      <c r="G16" s="87">
        <f t="shared" si="3"/>
        <v>-545</v>
      </c>
      <c r="H16" s="88">
        <f t="shared" si="3"/>
        <v>455</v>
      </c>
      <c r="I16" s="89">
        <f t="shared" si="3"/>
        <v>400</v>
      </c>
      <c r="J16" s="130"/>
      <c r="K16" s="132"/>
      <c r="L16" s="130"/>
      <c r="M16" s="130">
        <f>(L15-L17)/(K15-K17)</f>
        <v>-1.0999999999999999E-2</v>
      </c>
      <c r="N16" s="130">
        <f>L15-(M16*K15)</f>
        <v>0.89</v>
      </c>
      <c r="O16" s="130"/>
      <c r="P16" s="60"/>
    </row>
    <row r="17" spans="1:16" x14ac:dyDescent="0.25">
      <c r="A17" s="83"/>
      <c r="B17" s="84"/>
      <c r="C17" s="85" t="str">
        <f>IF(AND($A$16&lt;&gt;"",AND($F$5&lt;=C18,$F$5&gt;=C16)),$F$5,"")</f>
        <v/>
      </c>
      <c r="D17" s="86" t="str">
        <f t="shared" ref="D17:F17" si="4">IF($C17&lt;&gt;"",D16+($C17-$C16)*(D18-D16)/($C18-$C16),"")</f>
        <v/>
      </c>
      <c r="E17" s="87" t="str">
        <f t="shared" si="4"/>
        <v/>
      </c>
      <c r="F17" s="88" t="str">
        <f t="shared" si="4"/>
        <v/>
      </c>
      <c r="G17" s="87" t="str">
        <f>IF($C17&lt;&gt;"",G16+($C17-$C16)*(G18-G16)/($C18-$C16),"")</f>
        <v/>
      </c>
      <c r="H17" s="88" t="str">
        <f>IF($C17&lt;&gt;"",H16+($C17-$C16)*(H18-H16)/($C18-$C16),"")</f>
        <v/>
      </c>
      <c r="I17" s="89" t="str">
        <f>IF($C17&lt;&gt;"",I16+($C17-$C16)*(I18-I16)/($C18-$C16),"")</f>
        <v/>
      </c>
      <c r="J17" s="130"/>
      <c r="K17" s="132">
        <v>30</v>
      </c>
      <c r="L17" s="130">
        <v>0.56000000000000005</v>
      </c>
      <c r="M17" s="130"/>
      <c r="N17" s="130"/>
      <c r="O17" s="130"/>
      <c r="P17" s="60"/>
    </row>
    <row r="18" spans="1:16" x14ac:dyDescent="0.25">
      <c r="A18" s="91"/>
      <c r="B18" s="92" t="s">
        <v>13</v>
      </c>
      <c r="C18" s="93">
        <f>IF(A16&lt;&gt;"",C16+20,"")</f>
        <v>35</v>
      </c>
      <c r="D18" s="94">
        <f t="shared" ref="D18:I18" si="5">IF($A$16&lt;&gt;"",D13+($A$16-$A$12)*(D21-D13)/($A$20-$A$12),"")</f>
        <v>810</v>
      </c>
      <c r="E18" s="95">
        <f t="shared" si="5"/>
        <v>675</v>
      </c>
      <c r="F18" s="96">
        <f t="shared" si="5"/>
        <v>-895</v>
      </c>
      <c r="G18" s="95">
        <f t="shared" si="5"/>
        <v>-617.5</v>
      </c>
      <c r="H18" s="96">
        <f t="shared" si="5"/>
        <v>500</v>
      </c>
      <c r="I18" s="97">
        <f t="shared" si="5"/>
        <v>440</v>
      </c>
      <c r="J18" s="130"/>
      <c r="K18" s="132"/>
      <c r="L18" s="130"/>
      <c r="M18" s="130">
        <f>(L17-L19)/(K17-K19)</f>
        <v>-9.000000000000008E-3</v>
      </c>
      <c r="N18" s="130">
        <f>L17-(M18*K17)</f>
        <v>0.83000000000000029</v>
      </c>
      <c r="O18" s="130"/>
      <c r="P18" s="60"/>
    </row>
    <row r="19" spans="1:16" x14ac:dyDescent="0.25">
      <c r="A19" s="53"/>
      <c r="B19" s="54" t="s">
        <v>11</v>
      </c>
      <c r="C19" s="55">
        <f>C20-20</f>
        <v>-13</v>
      </c>
      <c r="D19" s="56">
        <v>900</v>
      </c>
      <c r="E19" s="57">
        <v>735</v>
      </c>
      <c r="F19" s="106">
        <f t="shared" ref="F19:G21" si="6">D19-((D19-H19)/($E$9-$I$9))*($E$9-$G$9)</f>
        <v>-1025</v>
      </c>
      <c r="G19" s="107">
        <f t="shared" si="6"/>
        <v>-695</v>
      </c>
      <c r="H19" s="58">
        <v>550</v>
      </c>
      <c r="I19" s="59">
        <v>475</v>
      </c>
      <c r="J19" s="130"/>
      <c r="K19" s="130">
        <v>40</v>
      </c>
      <c r="L19" s="130">
        <v>0.47</v>
      </c>
      <c r="M19" s="130"/>
      <c r="N19" s="130"/>
      <c r="O19" s="130"/>
      <c r="P19" s="60"/>
    </row>
    <row r="20" spans="1:16" x14ac:dyDescent="0.25">
      <c r="A20" s="39">
        <v>4000</v>
      </c>
      <c r="B20" s="40" t="s">
        <v>12</v>
      </c>
      <c r="C20" s="41">
        <f>C12-(A20/1000)*2</f>
        <v>7</v>
      </c>
      <c r="D20" s="42">
        <v>1025</v>
      </c>
      <c r="E20" s="43">
        <v>825</v>
      </c>
      <c r="F20" s="102">
        <f t="shared" si="6"/>
        <v>-1202.5</v>
      </c>
      <c r="G20" s="103">
        <f t="shared" si="6"/>
        <v>-797.5</v>
      </c>
      <c r="H20" s="44">
        <v>620</v>
      </c>
      <c r="I20" s="45">
        <v>530</v>
      </c>
      <c r="J20" s="130"/>
      <c r="K20" s="130"/>
      <c r="L20" s="130"/>
      <c r="M20" s="130"/>
      <c r="N20" s="130"/>
      <c r="O20" s="130"/>
      <c r="P20" s="60"/>
    </row>
    <row r="21" spans="1:16" x14ac:dyDescent="0.25">
      <c r="A21" s="46"/>
      <c r="B21" s="47" t="s">
        <v>13</v>
      </c>
      <c r="C21" s="48">
        <f>C20+20</f>
        <v>27</v>
      </c>
      <c r="D21" s="49">
        <v>1155</v>
      </c>
      <c r="E21" s="50">
        <v>920</v>
      </c>
      <c r="F21" s="104">
        <f t="shared" si="6"/>
        <v>-1402.5</v>
      </c>
      <c r="G21" s="105">
        <f t="shared" si="6"/>
        <v>-922.5</v>
      </c>
      <c r="H21" s="51">
        <v>690</v>
      </c>
      <c r="I21" s="52">
        <v>585</v>
      </c>
      <c r="J21" s="130"/>
      <c r="K21" s="60"/>
      <c r="L21" s="60"/>
      <c r="M21" s="60"/>
      <c r="N21" s="60"/>
      <c r="O21" s="60"/>
      <c r="P21" s="60"/>
    </row>
    <row r="22" spans="1:16" x14ac:dyDescent="0.25">
      <c r="A22" s="76"/>
      <c r="B22" s="77" t="s">
        <v>11</v>
      </c>
      <c r="C22" s="78" t="str">
        <f>IF(A24&lt;&gt;"",C24-20,"")</f>
        <v/>
      </c>
      <c r="D22" s="79" t="str">
        <f t="shared" ref="D22:I22" si="7">IF($A$24&lt;&gt;"",D19+($A$24-$A$20)*(D27-D19)/($A$28-$A$20),"")</f>
        <v/>
      </c>
      <c r="E22" s="80" t="str">
        <f t="shared" si="7"/>
        <v/>
      </c>
      <c r="F22" s="81" t="str">
        <f t="shared" si="7"/>
        <v/>
      </c>
      <c r="G22" s="80" t="str">
        <f t="shared" si="7"/>
        <v/>
      </c>
      <c r="H22" s="81" t="str">
        <f t="shared" si="7"/>
        <v/>
      </c>
      <c r="I22" s="82" t="str">
        <f t="shared" si="7"/>
        <v/>
      </c>
      <c r="J22" s="130"/>
      <c r="K22" s="60"/>
      <c r="L22" s="60"/>
      <c r="M22" s="60"/>
      <c r="N22" s="60"/>
      <c r="O22" s="60"/>
      <c r="P22" s="60"/>
    </row>
    <row r="23" spans="1:16" x14ac:dyDescent="0.25">
      <c r="A23" s="83"/>
      <c r="B23" s="84"/>
      <c r="C23" s="85" t="str">
        <f>IF(AND($A$24&lt;&gt;"",AND($F$5&lt;=C24,$F$5&gt;=C22)),$F$5,"")</f>
        <v/>
      </c>
      <c r="D23" s="86" t="str">
        <f t="shared" ref="D23:F23" si="8">IF($C23&lt;&gt;"",D22+($C23-$C22)*(D24-D22)/($C24-$C22),"")</f>
        <v/>
      </c>
      <c r="E23" s="87" t="str">
        <f t="shared" si="8"/>
        <v/>
      </c>
      <c r="F23" s="88" t="str">
        <f t="shared" si="8"/>
        <v/>
      </c>
      <c r="G23" s="87" t="str">
        <f>IF($C23&lt;&gt;"",G22+($C23-$C22)*(G24-G22)/($C24-$C22),"")</f>
        <v/>
      </c>
      <c r="H23" s="88" t="str">
        <f>IF($C23&lt;&gt;"",H22+($C23-$C22)*(H24-H22)/($C24-$C22),"")</f>
        <v/>
      </c>
      <c r="I23" s="89" t="str">
        <f>IF($C23&lt;&gt;"",I22+($C23-$C22)*(I24-I22)/($C24-$C22),"")</f>
        <v/>
      </c>
      <c r="J23" s="130"/>
      <c r="K23" s="60"/>
      <c r="L23" s="60"/>
      <c r="M23" s="60"/>
      <c r="N23" s="60"/>
      <c r="O23" s="60"/>
      <c r="P23" s="60"/>
    </row>
    <row r="24" spans="1:16" x14ac:dyDescent="0.25">
      <c r="A24" s="90" t="str">
        <f>IF(AND($F$4&gt;=A20,$F$4&lt;=A28),$F$4,"")</f>
        <v/>
      </c>
      <c r="B24" s="84" t="s">
        <v>12</v>
      </c>
      <c r="C24" s="85" t="str">
        <f>IF(A24&lt;&gt;"",$C$12-(A24/1000)*2,"")</f>
        <v/>
      </c>
      <c r="D24" s="86" t="str">
        <f t="shared" ref="D24:I24" si="9">IF($A$24&lt;&gt;"",D20+($A$24-$A$20)*(D28-D20)/($A$28-$A$20),"")</f>
        <v/>
      </c>
      <c r="E24" s="87" t="str">
        <f t="shared" si="9"/>
        <v/>
      </c>
      <c r="F24" s="88" t="str">
        <f t="shared" si="9"/>
        <v/>
      </c>
      <c r="G24" s="87" t="str">
        <f t="shared" si="9"/>
        <v/>
      </c>
      <c r="H24" s="88" t="str">
        <f t="shared" si="9"/>
        <v/>
      </c>
      <c r="I24" s="89" t="str">
        <f t="shared" si="9"/>
        <v/>
      </c>
      <c r="J24" s="130"/>
      <c r="K24" s="60"/>
      <c r="L24" s="60"/>
      <c r="M24" s="60"/>
      <c r="N24" s="60"/>
      <c r="O24" s="60"/>
      <c r="P24" s="60"/>
    </row>
    <row r="25" spans="1:16" x14ac:dyDescent="0.25">
      <c r="A25" s="83"/>
      <c r="B25" s="84"/>
      <c r="C25" s="85" t="str">
        <f>IF(AND($A$24&lt;&gt;"",AND($F$5&lt;=C26,$F$5&gt;=C24)),$F$5,"")</f>
        <v/>
      </c>
      <c r="D25" s="86" t="str">
        <f t="shared" ref="D25:F25" si="10">IF($C25&lt;&gt;"",D24+($C25-$C24)*(D26-D24)/($C26-$C24),"")</f>
        <v/>
      </c>
      <c r="E25" s="87" t="str">
        <f t="shared" si="10"/>
        <v/>
      </c>
      <c r="F25" s="88" t="str">
        <f t="shared" si="10"/>
        <v/>
      </c>
      <c r="G25" s="87" t="str">
        <f>IF($C25&lt;&gt;"",G24+($C25-$C24)*(G26-G24)/($C26-$C24),"")</f>
        <v/>
      </c>
      <c r="H25" s="88" t="str">
        <f>IF($C25&lt;&gt;"",H24+($C25-$C24)*(H26-H24)/($C26-$C24),"")</f>
        <v/>
      </c>
      <c r="I25" s="89" t="str">
        <f>IF($C25&lt;&gt;"",I24+($C25-$C24)*(I26-I24)/($C26-$C24),"")</f>
        <v/>
      </c>
      <c r="J25" s="130"/>
      <c r="K25" s="60"/>
      <c r="L25" s="60"/>
      <c r="M25" s="60"/>
      <c r="N25" s="60"/>
      <c r="O25" s="60"/>
      <c r="P25" s="60"/>
    </row>
    <row r="26" spans="1:16" x14ac:dyDescent="0.25">
      <c r="A26" s="91"/>
      <c r="B26" s="92" t="s">
        <v>13</v>
      </c>
      <c r="C26" s="93" t="str">
        <f>IF(A24&lt;&gt;"",C24+20,"")</f>
        <v/>
      </c>
      <c r="D26" s="94" t="str">
        <f t="shared" ref="D26:I26" si="11">IF($A$24&lt;&gt;"",D21+($A$24-$A$20)*(D29-D21)/($A$28-$A$20),"")</f>
        <v/>
      </c>
      <c r="E26" s="95" t="str">
        <f t="shared" si="11"/>
        <v/>
      </c>
      <c r="F26" s="96" t="str">
        <f t="shared" si="11"/>
        <v/>
      </c>
      <c r="G26" s="95" t="str">
        <f t="shared" si="11"/>
        <v/>
      </c>
      <c r="H26" s="96" t="str">
        <f t="shared" si="11"/>
        <v/>
      </c>
      <c r="I26" s="97" t="str">
        <f t="shared" si="11"/>
        <v/>
      </c>
      <c r="J26" s="130"/>
      <c r="K26" s="60"/>
      <c r="L26" s="60"/>
      <c r="M26" s="60"/>
      <c r="N26" s="60"/>
      <c r="O26" s="60"/>
      <c r="P26" s="60"/>
    </row>
    <row r="27" spans="1:16" x14ac:dyDescent="0.25">
      <c r="A27" s="53"/>
      <c r="B27" s="54" t="s">
        <v>11</v>
      </c>
      <c r="C27" s="55">
        <f>C28-20</f>
        <v>-21</v>
      </c>
      <c r="D27" s="56">
        <v>1310</v>
      </c>
      <c r="E27" s="57">
        <v>1010</v>
      </c>
      <c r="F27" s="106">
        <f t="shared" ref="F27:G29" si="12">D27-((D27-H27)/($E$9-$I$9))*($E$9-$G$9)</f>
        <v>-1687.5</v>
      </c>
      <c r="G27" s="107">
        <f t="shared" si="12"/>
        <v>-1052.5</v>
      </c>
      <c r="H27" s="58">
        <v>765</v>
      </c>
      <c r="I27" s="59">
        <v>635</v>
      </c>
      <c r="J27" s="11"/>
      <c r="K27" s="60"/>
      <c r="L27" s="60"/>
      <c r="M27" s="60"/>
      <c r="N27" s="60"/>
    </row>
    <row r="28" spans="1:16" x14ac:dyDescent="0.25">
      <c r="A28" s="39">
        <v>8000</v>
      </c>
      <c r="B28" s="40" t="s">
        <v>12</v>
      </c>
      <c r="C28" s="41">
        <f>C12-(A28/1000)*2</f>
        <v>-1</v>
      </c>
      <c r="D28" s="42">
        <v>1505</v>
      </c>
      <c r="E28" s="43">
        <v>1140</v>
      </c>
      <c r="F28" s="102">
        <f t="shared" si="12"/>
        <v>-1987.5</v>
      </c>
      <c r="G28" s="103">
        <f t="shared" si="12"/>
        <v>-1197.5</v>
      </c>
      <c r="H28" s="44">
        <v>870</v>
      </c>
      <c r="I28" s="45">
        <v>715</v>
      </c>
      <c r="J28" s="11"/>
      <c r="K28" s="60"/>
      <c r="L28" s="60"/>
      <c r="M28" s="60"/>
      <c r="N28" s="60"/>
    </row>
    <row r="29" spans="1:16" ht="15.75" thickBot="1" x14ac:dyDescent="0.3">
      <c r="A29" s="61"/>
      <c r="B29" s="62" t="s">
        <v>13</v>
      </c>
      <c r="C29" s="63">
        <f>C28+20</f>
        <v>19</v>
      </c>
      <c r="D29" s="64">
        <v>1730</v>
      </c>
      <c r="E29" s="65">
        <v>1280</v>
      </c>
      <c r="F29" s="108">
        <f t="shared" si="12"/>
        <v>-2395</v>
      </c>
      <c r="G29" s="109">
        <f t="shared" si="12"/>
        <v>-1387.5</v>
      </c>
      <c r="H29" s="66">
        <v>980</v>
      </c>
      <c r="I29" s="67">
        <v>795</v>
      </c>
      <c r="J29" s="11"/>
      <c r="K29" s="60"/>
      <c r="L29" s="60"/>
      <c r="M29" s="60"/>
      <c r="N29" s="60"/>
    </row>
    <row r="30" spans="1:16" ht="15.75" thickBot="1" x14ac:dyDescent="0.3">
      <c r="A30" s="68"/>
      <c r="B30" s="69"/>
      <c r="C30" s="70"/>
      <c r="D30" s="71"/>
      <c r="E30" s="71"/>
      <c r="F30" s="72"/>
      <c r="G30" s="72"/>
      <c r="H30" s="71"/>
      <c r="I30" s="71"/>
      <c r="J30" s="11"/>
      <c r="K30" s="60"/>
      <c r="L30" s="60"/>
      <c r="M30" s="60"/>
      <c r="N30" s="60"/>
    </row>
    <row r="31" spans="1:16" x14ac:dyDescent="0.25">
      <c r="A31" s="110"/>
      <c r="B31" s="111"/>
      <c r="C31" s="112"/>
      <c r="D31" s="111"/>
      <c r="E31" s="111"/>
      <c r="F31" s="113" t="str">
        <f>D10</f>
        <v>Herbe</v>
      </c>
      <c r="G31" s="113" t="str">
        <f>E10</f>
        <v>Dur</v>
      </c>
      <c r="H31" s="111"/>
      <c r="I31" s="114"/>
      <c r="J31" s="11"/>
      <c r="K31" s="12"/>
      <c r="L31" s="12"/>
      <c r="M31" s="12"/>
      <c r="N31" s="12"/>
    </row>
    <row r="32" spans="1:16" ht="15.75" x14ac:dyDescent="0.25">
      <c r="A32" s="189" t="s">
        <v>14</v>
      </c>
      <c r="B32" s="190"/>
      <c r="C32" s="115" t="s">
        <v>15</v>
      </c>
      <c r="D32" s="115"/>
      <c r="E32" s="115"/>
      <c r="F32" s="116">
        <f>MAX(F15,F17,F23,F25)</f>
        <v>-696.25</v>
      </c>
      <c r="G32" s="116">
        <f>MAX(G15,G17,G23,G25)</f>
        <v>-507.5</v>
      </c>
      <c r="H32" s="117"/>
      <c r="I32" s="118"/>
      <c r="J32" s="11"/>
      <c r="K32" s="12"/>
      <c r="L32" s="12"/>
      <c r="M32" s="12"/>
      <c r="N32" s="12"/>
    </row>
    <row r="33" spans="1:14" ht="15.75" x14ac:dyDescent="0.25">
      <c r="A33" s="189"/>
      <c r="B33" s="190"/>
      <c r="C33" s="115" t="s">
        <v>16</v>
      </c>
      <c r="D33" s="115"/>
      <c r="E33" s="115"/>
      <c r="F33" s="116">
        <f>IF(H4&gt;=0,IF(H4&lt;=10,F32*(M12*H4+N12),IF(H4&lt;=20,F32*(M14*H4+N14),IF(H4&lt;=30,F32*(M16*H4+N16),IF(H4&lt;=40,F32*(M18*H4+N18),F32*(M20*H4+N20))))))</f>
        <v>-696.25</v>
      </c>
      <c r="G33" s="116">
        <f>IF(H4&gt;=0,IF(H4&lt;=10,G32*(M12*H4+N12),IF(H4&lt;=20,G32*(M14*H4+N14),IF(H4&lt;=30,G32*(M16*H4+N16),IF(H4&lt;=40,G32*(M18*H4+N18),G32*(M20*H4+N20))))))</f>
        <v>-507.5</v>
      </c>
      <c r="H33" s="119">
        <f>ABS(H4)</f>
        <v>0</v>
      </c>
      <c r="I33" s="118" t="str">
        <f>IF(H4&gt;=0,"de face","arrière")</f>
        <v>de face</v>
      </c>
      <c r="J33" s="11"/>
      <c r="K33" s="12">
        <f>F33/F32</f>
        <v>1</v>
      </c>
      <c r="L33" s="12"/>
      <c r="M33" s="12"/>
      <c r="N33" s="12"/>
    </row>
    <row r="34" spans="1:14" ht="15.75" thickBot="1" x14ac:dyDescent="0.3">
      <c r="A34" s="120"/>
      <c r="B34" s="156"/>
      <c r="C34" s="121"/>
      <c r="D34" s="122"/>
      <c r="E34" s="122"/>
      <c r="F34" s="182" t="s">
        <v>17</v>
      </c>
      <c r="G34" s="182"/>
      <c r="H34" s="122"/>
      <c r="I34" s="123"/>
      <c r="J34" s="4"/>
    </row>
    <row r="35" spans="1:14" x14ac:dyDescent="0.25">
      <c r="A35" s="3"/>
      <c r="B35" s="4"/>
      <c r="C35" s="5"/>
      <c r="D35" s="4"/>
      <c r="E35" s="4"/>
      <c r="F35" s="4"/>
      <c r="G35" s="4"/>
      <c r="H35" s="4"/>
      <c r="I35" s="4"/>
      <c r="J35" s="4"/>
      <c r="L35" s="73"/>
    </row>
  </sheetData>
  <sheetProtection formatCells="0" formatColumns="0" formatRows="0"/>
  <mergeCells count="4">
    <mergeCell ref="A4:B6"/>
    <mergeCell ref="A32:B33"/>
    <mergeCell ref="F34:G34"/>
    <mergeCell ref="A1:I1"/>
  </mergeCells>
  <dataValidations disablePrompts="1" count="1">
    <dataValidation type="list" allowBlank="1" showInputMessage="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1 JD65541 SZ65541 ACV65541 AMR65541 AWN65541 BGJ65541 BQF65541 CAB65541 CJX65541 CTT65541 DDP65541 DNL65541 DXH65541 EHD65541 EQZ65541 FAV65541 FKR65541 FUN65541 GEJ65541 GOF65541 GYB65541 HHX65541 HRT65541 IBP65541 ILL65541 IVH65541 JFD65541 JOZ65541 JYV65541 KIR65541 KSN65541 LCJ65541 LMF65541 LWB65541 MFX65541 MPT65541 MZP65541 NJL65541 NTH65541 ODD65541 OMZ65541 OWV65541 PGR65541 PQN65541 QAJ65541 QKF65541 QUB65541 RDX65541 RNT65541 RXP65541 SHL65541 SRH65541 TBD65541 TKZ65541 TUV65541 UER65541 UON65541 UYJ65541 VIF65541 VSB65541 WBX65541 WLT65541 WVP65541 H131077 JD131077 SZ131077 ACV131077 AMR131077 AWN131077 BGJ131077 BQF131077 CAB131077 CJX131077 CTT131077 DDP131077 DNL131077 DXH131077 EHD131077 EQZ131077 FAV131077 FKR131077 FUN131077 GEJ131077 GOF131077 GYB131077 HHX131077 HRT131077 IBP131077 ILL131077 IVH131077 JFD131077 JOZ131077 JYV131077 KIR131077 KSN131077 LCJ131077 LMF131077 LWB131077 MFX131077 MPT131077 MZP131077 NJL131077 NTH131077 ODD131077 OMZ131077 OWV131077 PGR131077 PQN131077 QAJ131077 QKF131077 QUB131077 RDX131077 RNT131077 RXP131077 SHL131077 SRH131077 TBD131077 TKZ131077 TUV131077 UER131077 UON131077 UYJ131077 VIF131077 VSB131077 WBX131077 WLT131077 WVP131077 H196613 JD196613 SZ196613 ACV196613 AMR196613 AWN196613 BGJ196613 BQF196613 CAB196613 CJX196613 CTT196613 DDP196613 DNL196613 DXH196613 EHD196613 EQZ196613 FAV196613 FKR196613 FUN196613 GEJ196613 GOF196613 GYB196613 HHX196613 HRT196613 IBP196613 ILL196613 IVH196613 JFD196613 JOZ196613 JYV196613 KIR196613 KSN196613 LCJ196613 LMF196613 LWB196613 MFX196613 MPT196613 MZP196613 NJL196613 NTH196613 ODD196613 OMZ196613 OWV196613 PGR196613 PQN196613 QAJ196613 QKF196613 QUB196613 RDX196613 RNT196613 RXP196613 SHL196613 SRH196613 TBD196613 TKZ196613 TUV196613 UER196613 UON196613 UYJ196613 VIF196613 VSB196613 WBX196613 WLT196613 WVP196613 H262149 JD262149 SZ262149 ACV262149 AMR262149 AWN262149 BGJ262149 BQF262149 CAB262149 CJX262149 CTT262149 DDP262149 DNL262149 DXH262149 EHD262149 EQZ262149 FAV262149 FKR262149 FUN262149 GEJ262149 GOF262149 GYB262149 HHX262149 HRT262149 IBP262149 ILL262149 IVH262149 JFD262149 JOZ262149 JYV262149 KIR262149 KSN262149 LCJ262149 LMF262149 LWB262149 MFX262149 MPT262149 MZP262149 NJL262149 NTH262149 ODD262149 OMZ262149 OWV262149 PGR262149 PQN262149 QAJ262149 QKF262149 QUB262149 RDX262149 RNT262149 RXP262149 SHL262149 SRH262149 TBD262149 TKZ262149 TUV262149 UER262149 UON262149 UYJ262149 VIF262149 VSB262149 WBX262149 WLT262149 WVP262149 H327685 JD327685 SZ327685 ACV327685 AMR327685 AWN327685 BGJ327685 BQF327685 CAB327685 CJX327685 CTT327685 DDP327685 DNL327685 DXH327685 EHD327685 EQZ327685 FAV327685 FKR327685 FUN327685 GEJ327685 GOF327685 GYB327685 HHX327685 HRT327685 IBP327685 ILL327685 IVH327685 JFD327685 JOZ327685 JYV327685 KIR327685 KSN327685 LCJ327685 LMF327685 LWB327685 MFX327685 MPT327685 MZP327685 NJL327685 NTH327685 ODD327685 OMZ327685 OWV327685 PGR327685 PQN327685 QAJ327685 QKF327685 QUB327685 RDX327685 RNT327685 RXP327685 SHL327685 SRH327685 TBD327685 TKZ327685 TUV327685 UER327685 UON327685 UYJ327685 VIF327685 VSB327685 WBX327685 WLT327685 WVP327685 H393221 JD393221 SZ393221 ACV393221 AMR393221 AWN393221 BGJ393221 BQF393221 CAB393221 CJX393221 CTT393221 DDP393221 DNL393221 DXH393221 EHD393221 EQZ393221 FAV393221 FKR393221 FUN393221 GEJ393221 GOF393221 GYB393221 HHX393221 HRT393221 IBP393221 ILL393221 IVH393221 JFD393221 JOZ393221 JYV393221 KIR393221 KSN393221 LCJ393221 LMF393221 LWB393221 MFX393221 MPT393221 MZP393221 NJL393221 NTH393221 ODD393221 OMZ393221 OWV393221 PGR393221 PQN393221 QAJ393221 QKF393221 QUB393221 RDX393221 RNT393221 RXP393221 SHL393221 SRH393221 TBD393221 TKZ393221 TUV393221 UER393221 UON393221 UYJ393221 VIF393221 VSB393221 WBX393221 WLT393221 WVP393221 H458757 JD458757 SZ458757 ACV458757 AMR458757 AWN458757 BGJ458757 BQF458757 CAB458757 CJX458757 CTT458757 DDP458757 DNL458757 DXH458757 EHD458757 EQZ458757 FAV458757 FKR458757 FUN458757 GEJ458757 GOF458757 GYB458757 HHX458757 HRT458757 IBP458757 ILL458757 IVH458757 JFD458757 JOZ458757 JYV458757 KIR458757 KSN458757 LCJ458757 LMF458757 LWB458757 MFX458757 MPT458757 MZP458757 NJL458757 NTH458757 ODD458757 OMZ458757 OWV458757 PGR458757 PQN458757 QAJ458757 QKF458757 QUB458757 RDX458757 RNT458757 RXP458757 SHL458757 SRH458757 TBD458757 TKZ458757 TUV458757 UER458757 UON458757 UYJ458757 VIF458757 VSB458757 WBX458757 WLT458757 WVP458757 H524293 JD524293 SZ524293 ACV524293 AMR524293 AWN524293 BGJ524293 BQF524293 CAB524293 CJX524293 CTT524293 DDP524293 DNL524293 DXH524293 EHD524293 EQZ524293 FAV524293 FKR524293 FUN524293 GEJ524293 GOF524293 GYB524293 HHX524293 HRT524293 IBP524293 ILL524293 IVH524293 JFD524293 JOZ524293 JYV524293 KIR524293 KSN524293 LCJ524293 LMF524293 LWB524293 MFX524293 MPT524293 MZP524293 NJL524293 NTH524293 ODD524293 OMZ524293 OWV524293 PGR524293 PQN524293 QAJ524293 QKF524293 QUB524293 RDX524293 RNT524293 RXP524293 SHL524293 SRH524293 TBD524293 TKZ524293 TUV524293 UER524293 UON524293 UYJ524293 VIF524293 VSB524293 WBX524293 WLT524293 WVP524293 H589829 JD589829 SZ589829 ACV589829 AMR589829 AWN589829 BGJ589829 BQF589829 CAB589829 CJX589829 CTT589829 DDP589829 DNL589829 DXH589829 EHD589829 EQZ589829 FAV589829 FKR589829 FUN589829 GEJ589829 GOF589829 GYB589829 HHX589829 HRT589829 IBP589829 ILL589829 IVH589829 JFD589829 JOZ589829 JYV589829 KIR589829 KSN589829 LCJ589829 LMF589829 LWB589829 MFX589829 MPT589829 MZP589829 NJL589829 NTH589829 ODD589829 OMZ589829 OWV589829 PGR589829 PQN589829 QAJ589829 QKF589829 QUB589829 RDX589829 RNT589829 RXP589829 SHL589829 SRH589829 TBD589829 TKZ589829 TUV589829 UER589829 UON589829 UYJ589829 VIF589829 VSB589829 WBX589829 WLT589829 WVP589829 H655365 JD655365 SZ655365 ACV655365 AMR655365 AWN655365 BGJ655365 BQF655365 CAB655365 CJX655365 CTT655365 DDP655365 DNL655365 DXH655365 EHD655365 EQZ655365 FAV655365 FKR655365 FUN655365 GEJ655365 GOF655365 GYB655365 HHX655365 HRT655365 IBP655365 ILL655365 IVH655365 JFD655365 JOZ655365 JYV655365 KIR655365 KSN655365 LCJ655365 LMF655365 LWB655365 MFX655365 MPT655365 MZP655365 NJL655365 NTH655365 ODD655365 OMZ655365 OWV655365 PGR655365 PQN655365 QAJ655365 QKF655365 QUB655365 RDX655365 RNT655365 RXP655365 SHL655365 SRH655365 TBD655365 TKZ655365 TUV655365 UER655365 UON655365 UYJ655365 VIF655365 VSB655365 WBX655365 WLT655365 WVP655365 H720901 JD720901 SZ720901 ACV720901 AMR720901 AWN720901 BGJ720901 BQF720901 CAB720901 CJX720901 CTT720901 DDP720901 DNL720901 DXH720901 EHD720901 EQZ720901 FAV720901 FKR720901 FUN720901 GEJ720901 GOF720901 GYB720901 HHX720901 HRT720901 IBP720901 ILL720901 IVH720901 JFD720901 JOZ720901 JYV720901 KIR720901 KSN720901 LCJ720901 LMF720901 LWB720901 MFX720901 MPT720901 MZP720901 NJL720901 NTH720901 ODD720901 OMZ720901 OWV720901 PGR720901 PQN720901 QAJ720901 QKF720901 QUB720901 RDX720901 RNT720901 RXP720901 SHL720901 SRH720901 TBD720901 TKZ720901 TUV720901 UER720901 UON720901 UYJ720901 VIF720901 VSB720901 WBX720901 WLT720901 WVP720901 H786437 JD786437 SZ786437 ACV786437 AMR786437 AWN786437 BGJ786437 BQF786437 CAB786437 CJX786437 CTT786437 DDP786437 DNL786437 DXH786437 EHD786437 EQZ786437 FAV786437 FKR786437 FUN786437 GEJ786437 GOF786437 GYB786437 HHX786437 HRT786437 IBP786437 ILL786437 IVH786437 JFD786437 JOZ786437 JYV786437 KIR786437 KSN786437 LCJ786437 LMF786437 LWB786437 MFX786437 MPT786437 MZP786437 NJL786437 NTH786437 ODD786437 OMZ786437 OWV786437 PGR786437 PQN786437 QAJ786437 QKF786437 QUB786437 RDX786437 RNT786437 RXP786437 SHL786437 SRH786437 TBD786437 TKZ786437 TUV786437 UER786437 UON786437 UYJ786437 VIF786437 VSB786437 WBX786437 WLT786437 WVP786437 H851973 JD851973 SZ851973 ACV851973 AMR851973 AWN851973 BGJ851973 BQF851973 CAB851973 CJX851973 CTT851973 DDP851973 DNL851973 DXH851973 EHD851973 EQZ851973 FAV851973 FKR851973 FUN851973 GEJ851973 GOF851973 GYB851973 HHX851973 HRT851973 IBP851973 ILL851973 IVH851973 JFD851973 JOZ851973 JYV851973 KIR851973 KSN851973 LCJ851973 LMF851973 LWB851973 MFX851973 MPT851973 MZP851973 NJL851973 NTH851973 ODD851973 OMZ851973 OWV851973 PGR851973 PQN851973 QAJ851973 QKF851973 QUB851973 RDX851973 RNT851973 RXP851973 SHL851973 SRH851973 TBD851973 TKZ851973 TUV851973 UER851973 UON851973 UYJ851973 VIF851973 VSB851973 WBX851973 WLT851973 WVP851973 H917509 JD917509 SZ917509 ACV917509 AMR917509 AWN917509 BGJ917509 BQF917509 CAB917509 CJX917509 CTT917509 DDP917509 DNL917509 DXH917509 EHD917509 EQZ917509 FAV917509 FKR917509 FUN917509 GEJ917509 GOF917509 GYB917509 HHX917509 HRT917509 IBP917509 ILL917509 IVH917509 JFD917509 JOZ917509 JYV917509 KIR917509 KSN917509 LCJ917509 LMF917509 LWB917509 MFX917509 MPT917509 MZP917509 NJL917509 NTH917509 ODD917509 OMZ917509 OWV917509 PGR917509 PQN917509 QAJ917509 QKF917509 QUB917509 RDX917509 RNT917509 RXP917509 SHL917509 SRH917509 TBD917509 TKZ917509 TUV917509 UER917509 UON917509 UYJ917509 VIF917509 VSB917509 WBX917509 WLT917509 WVP917509 H983045 JD983045 SZ983045 ACV983045 AMR983045 AWN983045 BGJ983045 BQF983045 CAB983045 CJX983045 CTT983045 DDP983045 DNL983045 DXH983045 EHD983045 EQZ983045 FAV983045 FKR983045 FUN983045 GEJ983045 GOF983045 GYB983045 HHX983045 HRT983045 IBP983045 ILL983045 IVH983045 JFD983045 JOZ983045 JYV983045 KIR983045 KSN983045 LCJ983045 LMF983045 LWB983045 MFX983045 MPT983045 MZP983045 NJL983045 NTH983045 ODD983045 OMZ983045 OWV983045 PGR983045 PQN983045 QAJ983045 QKF983045 QUB983045 RDX983045 RNT983045 RXP983045 SHL983045 SRH983045 TBD983045 TKZ983045 TUV983045 UER983045 UON983045 UYJ983045 VIF983045 VSB983045 WBX983045 WLT983045 WVP983045">
      <formula1>$L$4:$L$5</formula1>
    </dataValidation>
  </dataValidation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F32" sqref="F32"/>
    </sheetView>
  </sheetViews>
  <sheetFormatPr baseColWidth="10" defaultRowHeight="15" x14ac:dyDescent="0.25"/>
  <cols>
    <col min="1" max="1" width="12.125" style="74" customWidth="1"/>
    <col min="2" max="2" width="10.875" style="6"/>
    <col min="3" max="3" width="10.125" style="75" customWidth="1"/>
    <col min="4" max="5" width="12.625" style="6" customWidth="1"/>
    <col min="6" max="6" width="15" style="6" customWidth="1"/>
    <col min="7" max="9" width="12.625" style="6" customWidth="1"/>
    <col min="10" max="10" width="14.125" style="6" customWidth="1"/>
    <col min="11" max="11" width="5.375" style="6" customWidth="1"/>
    <col min="12" max="12" width="6.625" style="6" customWidth="1"/>
    <col min="13" max="14" width="5.375" style="6" customWidth="1"/>
    <col min="15" max="256" width="10.875" style="6"/>
    <col min="257" max="257" width="12.125" style="6" customWidth="1"/>
    <col min="258" max="258" width="10.875" style="6"/>
    <col min="259" max="259" width="7.125" style="6" customWidth="1"/>
    <col min="260" max="266" width="10.875" style="6"/>
    <col min="267" max="267" width="5.375" style="6" customWidth="1"/>
    <col min="268" max="268" width="6.625" style="6" customWidth="1"/>
    <col min="269" max="270" width="5.375" style="6" customWidth="1"/>
    <col min="271" max="512" width="10.875" style="6"/>
    <col min="513" max="513" width="12.125" style="6" customWidth="1"/>
    <col min="514" max="514" width="10.875" style="6"/>
    <col min="515" max="515" width="7.125" style="6" customWidth="1"/>
    <col min="516" max="522" width="10.875" style="6"/>
    <col min="523" max="523" width="5.375" style="6" customWidth="1"/>
    <col min="524" max="524" width="6.625" style="6" customWidth="1"/>
    <col min="525" max="526" width="5.375" style="6" customWidth="1"/>
    <col min="527" max="768" width="10.875" style="6"/>
    <col min="769" max="769" width="12.125" style="6" customWidth="1"/>
    <col min="770" max="770" width="10.875" style="6"/>
    <col min="771" max="771" width="7.125" style="6" customWidth="1"/>
    <col min="772" max="778" width="10.875" style="6"/>
    <col min="779" max="779" width="5.375" style="6" customWidth="1"/>
    <col min="780" max="780" width="6.625" style="6" customWidth="1"/>
    <col min="781" max="782" width="5.375" style="6" customWidth="1"/>
    <col min="783" max="1024" width="10.875" style="6"/>
    <col min="1025" max="1025" width="12.125" style="6" customWidth="1"/>
    <col min="1026" max="1026" width="10.875" style="6"/>
    <col min="1027" max="1027" width="7.125" style="6" customWidth="1"/>
    <col min="1028" max="1034" width="10.875" style="6"/>
    <col min="1035" max="1035" width="5.375" style="6" customWidth="1"/>
    <col min="1036" max="1036" width="6.625" style="6" customWidth="1"/>
    <col min="1037" max="1038" width="5.375" style="6" customWidth="1"/>
    <col min="1039" max="1280" width="10.875" style="6"/>
    <col min="1281" max="1281" width="12.125" style="6" customWidth="1"/>
    <col min="1282" max="1282" width="10.875" style="6"/>
    <col min="1283" max="1283" width="7.125" style="6" customWidth="1"/>
    <col min="1284" max="1290" width="10.875" style="6"/>
    <col min="1291" max="1291" width="5.375" style="6" customWidth="1"/>
    <col min="1292" max="1292" width="6.625" style="6" customWidth="1"/>
    <col min="1293" max="1294" width="5.375" style="6" customWidth="1"/>
    <col min="1295" max="1536" width="10.875" style="6"/>
    <col min="1537" max="1537" width="12.125" style="6" customWidth="1"/>
    <col min="1538" max="1538" width="10.875" style="6"/>
    <col min="1539" max="1539" width="7.125" style="6" customWidth="1"/>
    <col min="1540" max="1546" width="10.875" style="6"/>
    <col min="1547" max="1547" width="5.375" style="6" customWidth="1"/>
    <col min="1548" max="1548" width="6.625" style="6" customWidth="1"/>
    <col min="1549" max="1550" width="5.375" style="6" customWidth="1"/>
    <col min="1551" max="1792" width="10.875" style="6"/>
    <col min="1793" max="1793" width="12.125" style="6" customWidth="1"/>
    <col min="1794" max="1794" width="10.875" style="6"/>
    <col min="1795" max="1795" width="7.125" style="6" customWidth="1"/>
    <col min="1796" max="1802" width="10.875" style="6"/>
    <col min="1803" max="1803" width="5.375" style="6" customWidth="1"/>
    <col min="1804" max="1804" width="6.625" style="6" customWidth="1"/>
    <col min="1805" max="1806" width="5.375" style="6" customWidth="1"/>
    <col min="1807" max="2048" width="10.875" style="6"/>
    <col min="2049" max="2049" width="12.125" style="6" customWidth="1"/>
    <col min="2050" max="2050" width="10.875" style="6"/>
    <col min="2051" max="2051" width="7.125" style="6" customWidth="1"/>
    <col min="2052" max="2058" width="10.875" style="6"/>
    <col min="2059" max="2059" width="5.375" style="6" customWidth="1"/>
    <col min="2060" max="2060" width="6.625" style="6" customWidth="1"/>
    <col min="2061" max="2062" width="5.375" style="6" customWidth="1"/>
    <col min="2063" max="2304" width="10.875" style="6"/>
    <col min="2305" max="2305" width="12.125" style="6" customWidth="1"/>
    <col min="2306" max="2306" width="10.875" style="6"/>
    <col min="2307" max="2307" width="7.125" style="6" customWidth="1"/>
    <col min="2308" max="2314" width="10.875" style="6"/>
    <col min="2315" max="2315" width="5.375" style="6" customWidth="1"/>
    <col min="2316" max="2316" width="6.625" style="6" customWidth="1"/>
    <col min="2317" max="2318" width="5.375" style="6" customWidth="1"/>
    <col min="2319" max="2560" width="10.875" style="6"/>
    <col min="2561" max="2561" width="12.125" style="6" customWidth="1"/>
    <col min="2562" max="2562" width="10.875" style="6"/>
    <col min="2563" max="2563" width="7.125" style="6" customWidth="1"/>
    <col min="2564" max="2570" width="10.875" style="6"/>
    <col min="2571" max="2571" width="5.375" style="6" customWidth="1"/>
    <col min="2572" max="2572" width="6.625" style="6" customWidth="1"/>
    <col min="2573" max="2574" width="5.375" style="6" customWidth="1"/>
    <col min="2575" max="2816" width="10.875" style="6"/>
    <col min="2817" max="2817" width="12.125" style="6" customWidth="1"/>
    <col min="2818" max="2818" width="10.875" style="6"/>
    <col min="2819" max="2819" width="7.125" style="6" customWidth="1"/>
    <col min="2820" max="2826" width="10.875" style="6"/>
    <col min="2827" max="2827" width="5.375" style="6" customWidth="1"/>
    <col min="2828" max="2828" width="6.625" style="6" customWidth="1"/>
    <col min="2829" max="2830" width="5.375" style="6" customWidth="1"/>
    <col min="2831" max="3072" width="10.875" style="6"/>
    <col min="3073" max="3073" width="12.125" style="6" customWidth="1"/>
    <col min="3074" max="3074" width="10.875" style="6"/>
    <col min="3075" max="3075" width="7.125" style="6" customWidth="1"/>
    <col min="3076" max="3082" width="10.875" style="6"/>
    <col min="3083" max="3083" width="5.375" style="6" customWidth="1"/>
    <col min="3084" max="3084" width="6.625" style="6" customWidth="1"/>
    <col min="3085" max="3086" width="5.375" style="6" customWidth="1"/>
    <col min="3087" max="3328" width="10.875" style="6"/>
    <col min="3329" max="3329" width="12.125" style="6" customWidth="1"/>
    <col min="3330" max="3330" width="10.875" style="6"/>
    <col min="3331" max="3331" width="7.125" style="6" customWidth="1"/>
    <col min="3332" max="3338" width="10.875" style="6"/>
    <col min="3339" max="3339" width="5.375" style="6" customWidth="1"/>
    <col min="3340" max="3340" width="6.625" style="6" customWidth="1"/>
    <col min="3341" max="3342" width="5.375" style="6" customWidth="1"/>
    <col min="3343" max="3584" width="10.875" style="6"/>
    <col min="3585" max="3585" width="12.125" style="6" customWidth="1"/>
    <col min="3586" max="3586" width="10.875" style="6"/>
    <col min="3587" max="3587" width="7.125" style="6" customWidth="1"/>
    <col min="3588" max="3594" width="10.875" style="6"/>
    <col min="3595" max="3595" width="5.375" style="6" customWidth="1"/>
    <col min="3596" max="3596" width="6.625" style="6" customWidth="1"/>
    <col min="3597" max="3598" width="5.375" style="6" customWidth="1"/>
    <col min="3599" max="3840" width="10.875" style="6"/>
    <col min="3841" max="3841" width="12.125" style="6" customWidth="1"/>
    <col min="3842" max="3842" width="10.875" style="6"/>
    <col min="3843" max="3843" width="7.125" style="6" customWidth="1"/>
    <col min="3844" max="3850" width="10.875" style="6"/>
    <col min="3851" max="3851" width="5.375" style="6" customWidth="1"/>
    <col min="3852" max="3852" width="6.625" style="6" customWidth="1"/>
    <col min="3853" max="3854" width="5.375" style="6" customWidth="1"/>
    <col min="3855" max="4096" width="10.875" style="6"/>
    <col min="4097" max="4097" width="12.125" style="6" customWidth="1"/>
    <col min="4098" max="4098" width="10.875" style="6"/>
    <col min="4099" max="4099" width="7.125" style="6" customWidth="1"/>
    <col min="4100" max="4106" width="10.875" style="6"/>
    <col min="4107" max="4107" width="5.375" style="6" customWidth="1"/>
    <col min="4108" max="4108" width="6.625" style="6" customWidth="1"/>
    <col min="4109" max="4110" width="5.375" style="6" customWidth="1"/>
    <col min="4111" max="4352" width="10.875" style="6"/>
    <col min="4353" max="4353" width="12.125" style="6" customWidth="1"/>
    <col min="4354" max="4354" width="10.875" style="6"/>
    <col min="4355" max="4355" width="7.125" style="6" customWidth="1"/>
    <col min="4356" max="4362" width="10.875" style="6"/>
    <col min="4363" max="4363" width="5.375" style="6" customWidth="1"/>
    <col min="4364" max="4364" width="6.625" style="6" customWidth="1"/>
    <col min="4365" max="4366" width="5.375" style="6" customWidth="1"/>
    <col min="4367" max="4608" width="10.875" style="6"/>
    <col min="4609" max="4609" width="12.125" style="6" customWidth="1"/>
    <col min="4610" max="4610" width="10.875" style="6"/>
    <col min="4611" max="4611" width="7.125" style="6" customWidth="1"/>
    <col min="4612" max="4618" width="10.875" style="6"/>
    <col min="4619" max="4619" width="5.375" style="6" customWidth="1"/>
    <col min="4620" max="4620" width="6.625" style="6" customWidth="1"/>
    <col min="4621" max="4622" width="5.375" style="6" customWidth="1"/>
    <col min="4623" max="4864" width="10.875" style="6"/>
    <col min="4865" max="4865" width="12.125" style="6" customWidth="1"/>
    <col min="4866" max="4866" width="10.875" style="6"/>
    <col min="4867" max="4867" width="7.125" style="6" customWidth="1"/>
    <col min="4868" max="4874" width="10.875" style="6"/>
    <col min="4875" max="4875" width="5.375" style="6" customWidth="1"/>
    <col min="4876" max="4876" width="6.625" style="6" customWidth="1"/>
    <col min="4877" max="4878" width="5.375" style="6" customWidth="1"/>
    <col min="4879" max="5120" width="10.875" style="6"/>
    <col min="5121" max="5121" width="12.125" style="6" customWidth="1"/>
    <col min="5122" max="5122" width="10.875" style="6"/>
    <col min="5123" max="5123" width="7.125" style="6" customWidth="1"/>
    <col min="5124" max="5130" width="10.875" style="6"/>
    <col min="5131" max="5131" width="5.375" style="6" customWidth="1"/>
    <col min="5132" max="5132" width="6.625" style="6" customWidth="1"/>
    <col min="5133" max="5134" width="5.375" style="6" customWidth="1"/>
    <col min="5135" max="5376" width="10.875" style="6"/>
    <col min="5377" max="5377" width="12.125" style="6" customWidth="1"/>
    <col min="5378" max="5378" width="10.875" style="6"/>
    <col min="5379" max="5379" width="7.125" style="6" customWidth="1"/>
    <col min="5380" max="5386" width="10.875" style="6"/>
    <col min="5387" max="5387" width="5.375" style="6" customWidth="1"/>
    <col min="5388" max="5388" width="6.625" style="6" customWidth="1"/>
    <col min="5389" max="5390" width="5.375" style="6" customWidth="1"/>
    <col min="5391" max="5632" width="10.875" style="6"/>
    <col min="5633" max="5633" width="12.125" style="6" customWidth="1"/>
    <col min="5634" max="5634" width="10.875" style="6"/>
    <col min="5635" max="5635" width="7.125" style="6" customWidth="1"/>
    <col min="5636" max="5642" width="10.875" style="6"/>
    <col min="5643" max="5643" width="5.375" style="6" customWidth="1"/>
    <col min="5644" max="5644" width="6.625" style="6" customWidth="1"/>
    <col min="5645" max="5646" width="5.375" style="6" customWidth="1"/>
    <col min="5647" max="5888" width="10.875" style="6"/>
    <col min="5889" max="5889" width="12.125" style="6" customWidth="1"/>
    <col min="5890" max="5890" width="10.875" style="6"/>
    <col min="5891" max="5891" width="7.125" style="6" customWidth="1"/>
    <col min="5892" max="5898" width="10.875" style="6"/>
    <col min="5899" max="5899" width="5.375" style="6" customWidth="1"/>
    <col min="5900" max="5900" width="6.625" style="6" customWidth="1"/>
    <col min="5901" max="5902" width="5.375" style="6" customWidth="1"/>
    <col min="5903" max="6144" width="10.875" style="6"/>
    <col min="6145" max="6145" width="12.125" style="6" customWidth="1"/>
    <col min="6146" max="6146" width="10.875" style="6"/>
    <col min="6147" max="6147" width="7.125" style="6" customWidth="1"/>
    <col min="6148" max="6154" width="10.875" style="6"/>
    <col min="6155" max="6155" width="5.375" style="6" customWidth="1"/>
    <col min="6156" max="6156" width="6.625" style="6" customWidth="1"/>
    <col min="6157" max="6158" width="5.375" style="6" customWidth="1"/>
    <col min="6159" max="6400" width="10.875" style="6"/>
    <col min="6401" max="6401" width="12.125" style="6" customWidth="1"/>
    <col min="6402" max="6402" width="10.875" style="6"/>
    <col min="6403" max="6403" width="7.125" style="6" customWidth="1"/>
    <col min="6404" max="6410" width="10.875" style="6"/>
    <col min="6411" max="6411" width="5.375" style="6" customWidth="1"/>
    <col min="6412" max="6412" width="6.625" style="6" customWidth="1"/>
    <col min="6413" max="6414" width="5.375" style="6" customWidth="1"/>
    <col min="6415" max="6656" width="10.875" style="6"/>
    <col min="6657" max="6657" width="12.125" style="6" customWidth="1"/>
    <col min="6658" max="6658" width="10.875" style="6"/>
    <col min="6659" max="6659" width="7.125" style="6" customWidth="1"/>
    <col min="6660" max="6666" width="10.875" style="6"/>
    <col min="6667" max="6667" width="5.375" style="6" customWidth="1"/>
    <col min="6668" max="6668" width="6.625" style="6" customWidth="1"/>
    <col min="6669" max="6670" width="5.375" style="6" customWidth="1"/>
    <col min="6671" max="6912" width="10.875" style="6"/>
    <col min="6913" max="6913" width="12.125" style="6" customWidth="1"/>
    <col min="6914" max="6914" width="10.875" style="6"/>
    <col min="6915" max="6915" width="7.125" style="6" customWidth="1"/>
    <col min="6916" max="6922" width="10.875" style="6"/>
    <col min="6923" max="6923" width="5.375" style="6" customWidth="1"/>
    <col min="6924" max="6924" width="6.625" style="6" customWidth="1"/>
    <col min="6925" max="6926" width="5.375" style="6" customWidth="1"/>
    <col min="6927" max="7168" width="10.875" style="6"/>
    <col min="7169" max="7169" width="12.125" style="6" customWidth="1"/>
    <col min="7170" max="7170" width="10.875" style="6"/>
    <col min="7171" max="7171" width="7.125" style="6" customWidth="1"/>
    <col min="7172" max="7178" width="10.875" style="6"/>
    <col min="7179" max="7179" width="5.375" style="6" customWidth="1"/>
    <col min="7180" max="7180" width="6.625" style="6" customWidth="1"/>
    <col min="7181" max="7182" width="5.375" style="6" customWidth="1"/>
    <col min="7183" max="7424" width="10.875" style="6"/>
    <col min="7425" max="7425" width="12.125" style="6" customWidth="1"/>
    <col min="7426" max="7426" width="10.875" style="6"/>
    <col min="7427" max="7427" width="7.125" style="6" customWidth="1"/>
    <col min="7428" max="7434" width="10.875" style="6"/>
    <col min="7435" max="7435" width="5.375" style="6" customWidth="1"/>
    <col min="7436" max="7436" width="6.625" style="6" customWidth="1"/>
    <col min="7437" max="7438" width="5.375" style="6" customWidth="1"/>
    <col min="7439" max="7680" width="10.875" style="6"/>
    <col min="7681" max="7681" width="12.125" style="6" customWidth="1"/>
    <col min="7682" max="7682" width="10.875" style="6"/>
    <col min="7683" max="7683" width="7.125" style="6" customWidth="1"/>
    <col min="7684" max="7690" width="10.875" style="6"/>
    <col min="7691" max="7691" width="5.375" style="6" customWidth="1"/>
    <col min="7692" max="7692" width="6.625" style="6" customWidth="1"/>
    <col min="7693" max="7694" width="5.375" style="6" customWidth="1"/>
    <col min="7695" max="7936" width="10.875" style="6"/>
    <col min="7937" max="7937" width="12.125" style="6" customWidth="1"/>
    <col min="7938" max="7938" width="10.875" style="6"/>
    <col min="7939" max="7939" width="7.125" style="6" customWidth="1"/>
    <col min="7940" max="7946" width="10.875" style="6"/>
    <col min="7947" max="7947" width="5.375" style="6" customWidth="1"/>
    <col min="7948" max="7948" width="6.625" style="6" customWidth="1"/>
    <col min="7949" max="7950" width="5.375" style="6" customWidth="1"/>
    <col min="7951" max="8192" width="10.875" style="6"/>
    <col min="8193" max="8193" width="12.125" style="6" customWidth="1"/>
    <col min="8194" max="8194" width="10.875" style="6"/>
    <col min="8195" max="8195" width="7.125" style="6" customWidth="1"/>
    <col min="8196" max="8202" width="10.875" style="6"/>
    <col min="8203" max="8203" width="5.375" style="6" customWidth="1"/>
    <col min="8204" max="8204" width="6.625" style="6" customWidth="1"/>
    <col min="8205" max="8206" width="5.375" style="6" customWidth="1"/>
    <col min="8207" max="8448" width="10.875" style="6"/>
    <col min="8449" max="8449" width="12.125" style="6" customWidth="1"/>
    <col min="8450" max="8450" width="10.875" style="6"/>
    <col min="8451" max="8451" width="7.125" style="6" customWidth="1"/>
    <col min="8452" max="8458" width="10.875" style="6"/>
    <col min="8459" max="8459" width="5.375" style="6" customWidth="1"/>
    <col min="8460" max="8460" width="6.625" style="6" customWidth="1"/>
    <col min="8461" max="8462" width="5.375" style="6" customWidth="1"/>
    <col min="8463" max="8704" width="10.875" style="6"/>
    <col min="8705" max="8705" width="12.125" style="6" customWidth="1"/>
    <col min="8706" max="8706" width="10.875" style="6"/>
    <col min="8707" max="8707" width="7.125" style="6" customWidth="1"/>
    <col min="8708" max="8714" width="10.875" style="6"/>
    <col min="8715" max="8715" width="5.375" style="6" customWidth="1"/>
    <col min="8716" max="8716" width="6.625" style="6" customWidth="1"/>
    <col min="8717" max="8718" width="5.375" style="6" customWidth="1"/>
    <col min="8719" max="8960" width="10.875" style="6"/>
    <col min="8961" max="8961" width="12.125" style="6" customWidth="1"/>
    <col min="8962" max="8962" width="10.875" style="6"/>
    <col min="8963" max="8963" width="7.125" style="6" customWidth="1"/>
    <col min="8964" max="8970" width="10.875" style="6"/>
    <col min="8971" max="8971" width="5.375" style="6" customWidth="1"/>
    <col min="8972" max="8972" width="6.625" style="6" customWidth="1"/>
    <col min="8973" max="8974" width="5.375" style="6" customWidth="1"/>
    <col min="8975" max="9216" width="10.875" style="6"/>
    <col min="9217" max="9217" width="12.125" style="6" customWidth="1"/>
    <col min="9218" max="9218" width="10.875" style="6"/>
    <col min="9219" max="9219" width="7.125" style="6" customWidth="1"/>
    <col min="9220" max="9226" width="10.875" style="6"/>
    <col min="9227" max="9227" width="5.375" style="6" customWidth="1"/>
    <col min="9228" max="9228" width="6.625" style="6" customWidth="1"/>
    <col min="9229" max="9230" width="5.375" style="6" customWidth="1"/>
    <col min="9231" max="9472" width="10.875" style="6"/>
    <col min="9473" max="9473" width="12.125" style="6" customWidth="1"/>
    <col min="9474" max="9474" width="10.875" style="6"/>
    <col min="9475" max="9475" width="7.125" style="6" customWidth="1"/>
    <col min="9476" max="9482" width="10.875" style="6"/>
    <col min="9483" max="9483" width="5.375" style="6" customWidth="1"/>
    <col min="9484" max="9484" width="6.625" style="6" customWidth="1"/>
    <col min="9485" max="9486" width="5.375" style="6" customWidth="1"/>
    <col min="9487" max="9728" width="10.875" style="6"/>
    <col min="9729" max="9729" width="12.125" style="6" customWidth="1"/>
    <col min="9730" max="9730" width="10.875" style="6"/>
    <col min="9731" max="9731" width="7.125" style="6" customWidth="1"/>
    <col min="9732" max="9738" width="10.875" style="6"/>
    <col min="9739" max="9739" width="5.375" style="6" customWidth="1"/>
    <col min="9740" max="9740" width="6.625" style="6" customWidth="1"/>
    <col min="9741" max="9742" width="5.375" style="6" customWidth="1"/>
    <col min="9743" max="9984" width="10.875" style="6"/>
    <col min="9985" max="9985" width="12.125" style="6" customWidth="1"/>
    <col min="9986" max="9986" width="10.875" style="6"/>
    <col min="9987" max="9987" width="7.125" style="6" customWidth="1"/>
    <col min="9988" max="9994" width="10.875" style="6"/>
    <col min="9995" max="9995" width="5.375" style="6" customWidth="1"/>
    <col min="9996" max="9996" width="6.625" style="6" customWidth="1"/>
    <col min="9997" max="9998" width="5.375" style="6" customWidth="1"/>
    <col min="9999" max="10240" width="10.875" style="6"/>
    <col min="10241" max="10241" width="12.125" style="6" customWidth="1"/>
    <col min="10242" max="10242" width="10.875" style="6"/>
    <col min="10243" max="10243" width="7.125" style="6" customWidth="1"/>
    <col min="10244" max="10250" width="10.875" style="6"/>
    <col min="10251" max="10251" width="5.375" style="6" customWidth="1"/>
    <col min="10252" max="10252" width="6.625" style="6" customWidth="1"/>
    <col min="10253" max="10254" width="5.375" style="6" customWidth="1"/>
    <col min="10255" max="10496" width="10.875" style="6"/>
    <col min="10497" max="10497" width="12.125" style="6" customWidth="1"/>
    <col min="10498" max="10498" width="10.875" style="6"/>
    <col min="10499" max="10499" width="7.125" style="6" customWidth="1"/>
    <col min="10500" max="10506" width="10.875" style="6"/>
    <col min="10507" max="10507" width="5.375" style="6" customWidth="1"/>
    <col min="10508" max="10508" width="6.625" style="6" customWidth="1"/>
    <col min="10509" max="10510" width="5.375" style="6" customWidth="1"/>
    <col min="10511" max="10752" width="10.875" style="6"/>
    <col min="10753" max="10753" width="12.125" style="6" customWidth="1"/>
    <col min="10754" max="10754" width="10.875" style="6"/>
    <col min="10755" max="10755" width="7.125" style="6" customWidth="1"/>
    <col min="10756" max="10762" width="10.875" style="6"/>
    <col min="10763" max="10763" width="5.375" style="6" customWidth="1"/>
    <col min="10764" max="10764" width="6.625" style="6" customWidth="1"/>
    <col min="10765" max="10766" width="5.375" style="6" customWidth="1"/>
    <col min="10767" max="11008" width="10.875" style="6"/>
    <col min="11009" max="11009" width="12.125" style="6" customWidth="1"/>
    <col min="11010" max="11010" width="10.875" style="6"/>
    <col min="11011" max="11011" width="7.125" style="6" customWidth="1"/>
    <col min="11012" max="11018" width="10.875" style="6"/>
    <col min="11019" max="11019" width="5.375" style="6" customWidth="1"/>
    <col min="11020" max="11020" width="6.625" style="6" customWidth="1"/>
    <col min="11021" max="11022" width="5.375" style="6" customWidth="1"/>
    <col min="11023" max="11264" width="10.875" style="6"/>
    <col min="11265" max="11265" width="12.125" style="6" customWidth="1"/>
    <col min="11266" max="11266" width="10.875" style="6"/>
    <col min="11267" max="11267" width="7.125" style="6" customWidth="1"/>
    <col min="11268" max="11274" width="10.875" style="6"/>
    <col min="11275" max="11275" width="5.375" style="6" customWidth="1"/>
    <col min="11276" max="11276" width="6.625" style="6" customWidth="1"/>
    <col min="11277" max="11278" width="5.375" style="6" customWidth="1"/>
    <col min="11279" max="11520" width="10.875" style="6"/>
    <col min="11521" max="11521" width="12.125" style="6" customWidth="1"/>
    <col min="11522" max="11522" width="10.875" style="6"/>
    <col min="11523" max="11523" width="7.125" style="6" customWidth="1"/>
    <col min="11524" max="11530" width="10.875" style="6"/>
    <col min="11531" max="11531" width="5.375" style="6" customWidth="1"/>
    <col min="11532" max="11532" width="6.625" style="6" customWidth="1"/>
    <col min="11533" max="11534" width="5.375" style="6" customWidth="1"/>
    <col min="11535" max="11776" width="10.875" style="6"/>
    <col min="11777" max="11777" width="12.125" style="6" customWidth="1"/>
    <col min="11778" max="11778" width="10.875" style="6"/>
    <col min="11779" max="11779" width="7.125" style="6" customWidth="1"/>
    <col min="11780" max="11786" width="10.875" style="6"/>
    <col min="11787" max="11787" width="5.375" style="6" customWidth="1"/>
    <col min="11788" max="11788" width="6.625" style="6" customWidth="1"/>
    <col min="11789" max="11790" width="5.375" style="6" customWidth="1"/>
    <col min="11791" max="12032" width="10.875" style="6"/>
    <col min="12033" max="12033" width="12.125" style="6" customWidth="1"/>
    <col min="12034" max="12034" width="10.875" style="6"/>
    <col min="12035" max="12035" width="7.125" style="6" customWidth="1"/>
    <col min="12036" max="12042" width="10.875" style="6"/>
    <col min="12043" max="12043" width="5.375" style="6" customWidth="1"/>
    <col min="12044" max="12044" width="6.625" style="6" customWidth="1"/>
    <col min="12045" max="12046" width="5.375" style="6" customWidth="1"/>
    <col min="12047" max="12288" width="10.875" style="6"/>
    <col min="12289" max="12289" width="12.125" style="6" customWidth="1"/>
    <col min="12290" max="12290" width="10.875" style="6"/>
    <col min="12291" max="12291" width="7.125" style="6" customWidth="1"/>
    <col min="12292" max="12298" width="10.875" style="6"/>
    <col min="12299" max="12299" width="5.375" style="6" customWidth="1"/>
    <col min="12300" max="12300" width="6.625" style="6" customWidth="1"/>
    <col min="12301" max="12302" width="5.375" style="6" customWidth="1"/>
    <col min="12303" max="12544" width="10.875" style="6"/>
    <col min="12545" max="12545" width="12.125" style="6" customWidth="1"/>
    <col min="12546" max="12546" width="10.875" style="6"/>
    <col min="12547" max="12547" width="7.125" style="6" customWidth="1"/>
    <col min="12548" max="12554" width="10.875" style="6"/>
    <col min="12555" max="12555" width="5.375" style="6" customWidth="1"/>
    <col min="12556" max="12556" width="6.625" style="6" customWidth="1"/>
    <col min="12557" max="12558" width="5.375" style="6" customWidth="1"/>
    <col min="12559" max="12800" width="10.875" style="6"/>
    <col min="12801" max="12801" width="12.125" style="6" customWidth="1"/>
    <col min="12802" max="12802" width="10.875" style="6"/>
    <col min="12803" max="12803" width="7.125" style="6" customWidth="1"/>
    <col min="12804" max="12810" width="10.875" style="6"/>
    <col min="12811" max="12811" width="5.375" style="6" customWidth="1"/>
    <col min="12812" max="12812" width="6.625" style="6" customWidth="1"/>
    <col min="12813" max="12814" width="5.375" style="6" customWidth="1"/>
    <col min="12815" max="13056" width="10.875" style="6"/>
    <col min="13057" max="13057" width="12.125" style="6" customWidth="1"/>
    <col min="13058" max="13058" width="10.875" style="6"/>
    <col min="13059" max="13059" width="7.125" style="6" customWidth="1"/>
    <col min="13060" max="13066" width="10.875" style="6"/>
    <col min="13067" max="13067" width="5.375" style="6" customWidth="1"/>
    <col min="13068" max="13068" width="6.625" style="6" customWidth="1"/>
    <col min="13069" max="13070" width="5.375" style="6" customWidth="1"/>
    <col min="13071" max="13312" width="10.875" style="6"/>
    <col min="13313" max="13313" width="12.125" style="6" customWidth="1"/>
    <col min="13314" max="13314" width="10.875" style="6"/>
    <col min="13315" max="13315" width="7.125" style="6" customWidth="1"/>
    <col min="13316" max="13322" width="10.875" style="6"/>
    <col min="13323" max="13323" width="5.375" style="6" customWidth="1"/>
    <col min="13324" max="13324" width="6.625" style="6" customWidth="1"/>
    <col min="13325" max="13326" width="5.375" style="6" customWidth="1"/>
    <col min="13327" max="13568" width="10.875" style="6"/>
    <col min="13569" max="13569" width="12.125" style="6" customWidth="1"/>
    <col min="13570" max="13570" width="10.875" style="6"/>
    <col min="13571" max="13571" width="7.125" style="6" customWidth="1"/>
    <col min="13572" max="13578" width="10.875" style="6"/>
    <col min="13579" max="13579" width="5.375" style="6" customWidth="1"/>
    <col min="13580" max="13580" width="6.625" style="6" customWidth="1"/>
    <col min="13581" max="13582" width="5.375" style="6" customWidth="1"/>
    <col min="13583" max="13824" width="10.875" style="6"/>
    <col min="13825" max="13825" width="12.125" style="6" customWidth="1"/>
    <col min="13826" max="13826" width="10.875" style="6"/>
    <col min="13827" max="13827" width="7.125" style="6" customWidth="1"/>
    <col min="13828" max="13834" width="10.875" style="6"/>
    <col min="13835" max="13835" width="5.375" style="6" customWidth="1"/>
    <col min="13836" max="13836" width="6.625" style="6" customWidth="1"/>
    <col min="13837" max="13838" width="5.375" style="6" customWidth="1"/>
    <col min="13839" max="14080" width="10.875" style="6"/>
    <col min="14081" max="14081" width="12.125" style="6" customWidth="1"/>
    <col min="14082" max="14082" width="10.875" style="6"/>
    <col min="14083" max="14083" width="7.125" style="6" customWidth="1"/>
    <col min="14084" max="14090" width="10.875" style="6"/>
    <col min="14091" max="14091" width="5.375" style="6" customWidth="1"/>
    <col min="14092" max="14092" width="6.625" style="6" customWidth="1"/>
    <col min="14093" max="14094" width="5.375" style="6" customWidth="1"/>
    <col min="14095" max="14336" width="10.875" style="6"/>
    <col min="14337" max="14337" width="12.125" style="6" customWidth="1"/>
    <col min="14338" max="14338" width="10.875" style="6"/>
    <col min="14339" max="14339" width="7.125" style="6" customWidth="1"/>
    <col min="14340" max="14346" width="10.875" style="6"/>
    <col min="14347" max="14347" width="5.375" style="6" customWidth="1"/>
    <col min="14348" max="14348" width="6.625" style="6" customWidth="1"/>
    <col min="14349" max="14350" width="5.375" style="6" customWidth="1"/>
    <col min="14351" max="14592" width="10.875" style="6"/>
    <col min="14593" max="14593" width="12.125" style="6" customWidth="1"/>
    <col min="14594" max="14594" width="10.875" style="6"/>
    <col min="14595" max="14595" width="7.125" style="6" customWidth="1"/>
    <col min="14596" max="14602" width="10.875" style="6"/>
    <col min="14603" max="14603" width="5.375" style="6" customWidth="1"/>
    <col min="14604" max="14604" width="6.625" style="6" customWidth="1"/>
    <col min="14605" max="14606" width="5.375" style="6" customWidth="1"/>
    <col min="14607" max="14848" width="10.875" style="6"/>
    <col min="14849" max="14849" width="12.125" style="6" customWidth="1"/>
    <col min="14850" max="14850" width="10.875" style="6"/>
    <col min="14851" max="14851" width="7.125" style="6" customWidth="1"/>
    <col min="14852" max="14858" width="10.875" style="6"/>
    <col min="14859" max="14859" width="5.375" style="6" customWidth="1"/>
    <col min="14860" max="14860" width="6.625" style="6" customWidth="1"/>
    <col min="14861" max="14862" width="5.375" style="6" customWidth="1"/>
    <col min="14863" max="15104" width="10.875" style="6"/>
    <col min="15105" max="15105" width="12.125" style="6" customWidth="1"/>
    <col min="15106" max="15106" width="10.875" style="6"/>
    <col min="15107" max="15107" width="7.125" style="6" customWidth="1"/>
    <col min="15108" max="15114" width="10.875" style="6"/>
    <col min="15115" max="15115" width="5.375" style="6" customWidth="1"/>
    <col min="15116" max="15116" width="6.625" style="6" customWidth="1"/>
    <col min="15117" max="15118" width="5.375" style="6" customWidth="1"/>
    <col min="15119" max="15360" width="10.875" style="6"/>
    <col min="15361" max="15361" width="12.125" style="6" customWidth="1"/>
    <col min="15362" max="15362" width="10.875" style="6"/>
    <col min="15363" max="15363" width="7.125" style="6" customWidth="1"/>
    <col min="15364" max="15370" width="10.875" style="6"/>
    <col min="15371" max="15371" width="5.375" style="6" customWidth="1"/>
    <col min="15372" max="15372" width="6.625" style="6" customWidth="1"/>
    <col min="15373" max="15374" width="5.375" style="6" customWidth="1"/>
    <col min="15375" max="15616" width="10.875" style="6"/>
    <col min="15617" max="15617" width="12.125" style="6" customWidth="1"/>
    <col min="15618" max="15618" width="10.875" style="6"/>
    <col min="15619" max="15619" width="7.125" style="6" customWidth="1"/>
    <col min="15620" max="15626" width="10.875" style="6"/>
    <col min="15627" max="15627" width="5.375" style="6" customWidth="1"/>
    <col min="15628" max="15628" width="6.625" style="6" customWidth="1"/>
    <col min="15629" max="15630" width="5.375" style="6" customWidth="1"/>
    <col min="15631" max="15872" width="10.875" style="6"/>
    <col min="15873" max="15873" width="12.125" style="6" customWidth="1"/>
    <col min="15874" max="15874" width="10.875" style="6"/>
    <col min="15875" max="15875" width="7.125" style="6" customWidth="1"/>
    <col min="15876" max="15882" width="10.875" style="6"/>
    <col min="15883" max="15883" width="5.375" style="6" customWidth="1"/>
    <col min="15884" max="15884" width="6.625" style="6" customWidth="1"/>
    <col min="15885" max="15886" width="5.375" style="6" customWidth="1"/>
    <col min="15887" max="16128" width="10.875" style="6"/>
    <col min="16129" max="16129" width="12.125" style="6" customWidth="1"/>
    <col min="16130" max="16130" width="10.875" style="6"/>
    <col min="16131" max="16131" width="7.125" style="6" customWidth="1"/>
    <col min="16132" max="16138" width="10.875" style="6"/>
    <col min="16139" max="16139" width="5.375" style="6" customWidth="1"/>
    <col min="16140" max="16140" width="6.625" style="6" customWidth="1"/>
    <col min="16141" max="16142" width="5.375" style="6" customWidth="1"/>
    <col min="16143" max="16384" width="10.875" style="6"/>
  </cols>
  <sheetData>
    <row r="1" spans="1:16" s="2" customFormat="1" ht="52.5" customHeight="1" x14ac:dyDescent="0.25">
      <c r="A1" s="184" t="s">
        <v>18</v>
      </c>
      <c r="B1" s="185"/>
      <c r="C1" s="185"/>
      <c r="D1" s="185"/>
      <c r="E1" s="185"/>
      <c r="F1" s="185"/>
      <c r="G1" s="185"/>
      <c r="H1" s="185"/>
      <c r="I1" s="185"/>
      <c r="J1" s="1"/>
    </row>
    <row r="2" spans="1:16" ht="15.75" thickBot="1" x14ac:dyDescent="0.3">
      <c r="A2" s="3"/>
      <c r="B2" s="4"/>
      <c r="C2" s="5"/>
      <c r="D2" s="4"/>
      <c r="E2" s="4"/>
      <c r="F2" s="4"/>
      <c r="G2" s="4"/>
      <c r="H2" s="4"/>
      <c r="I2" s="4"/>
      <c r="J2" s="4"/>
    </row>
    <row r="3" spans="1:16" ht="15.75" thickBot="1" x14ac:dyDescent="0.3">
      <c r="A3" s="7"/>
      <c r="B3" s="8"/>
      <c r="C3" s="9"/>
      <c r="D3" s="8"/>
      <c r="E3" s="8"/>
      <c r="F3" s="8"/>
      <c r="G3" s="8"/>
      <c r="H3" s="8"/>
      <c r="I3" s="10"/>
      <c r="J3" s="11"/>
      <c r="K3" s="12"/>
      <c r="L3" s="12"/>
      <c r="M3" s="12"/>
      <c r="N3" s="12"/>
      <c r="O3" s="12"/>
    </row>
    <row r="4" spans="1:16" x14ac:dyDescent="0.25">
      <c r="A4" s="186" t="s">
        <v>0</v>
      </c>
      <c r="B4" s="187"/>
      <c r="C4" s="13"/>
      <c r="D4" s="14" t="s">
        <v>1</v>
      </c>
      <c r="E4" s="15"/>
      <c r="F4" s="167">
        <f>Calcul!F19</f>
        <v>0</v>
      </c>
      <c r="G4" s="14" t="s">
        <v>2</v>
      </c>
      <c r="H4" s="168">
        <f>Calcul!H19</f>
        <v>0</v>
      </c>
      <c r="I4" s="16" t="s">
        <v>3</v>
      </c>
      <c r="J4" s="11"/>
      <c r="K4" s="12"/>
      <c r="L4" s="12" t="s">
        <v>4</v>
      </c>
      <c r="M4" s="12"/>
      <c r="N4" s="12"/>
      <c r="O4" s="12"/>
    </row>
    <row r="5" spans="1:16" x14ac:dyDescent="0.25">
      <c r="A5" s="186"/>
      <c r="B5" s="187"/>
      <c r="C5" s="13"/>
      <c r="D5" s="17" t="s">
        <v>5</v>
      </c>
      <c r="E5" s="18"/>
      <c r="F5" s="169">
        <f>Calcul!F20</f>
        <v>0</v>
      </c>
      <c r="G5" s="19"/>
      <c r="H5" s="141"/>
      <c r="I5" s="20"/>
      <c r="J5" s="11"/>
      <c r="K5" s="12"/>
      <c r="L5" s="12" t="s">
        <v>6</v>
      </c>
      <c r="M5" s="12"/>
      <c r="N5" s="12"/>
      <c r="O5" s="12"/>
    </row>
    <row r="6" spans="1:16" ht="15.75" thickBot="1" x14ac:dyDescent="0.3">
      <c r="A6" s="186"/>
      <c r="B6" s="187"/>
      <c r="C6" s="13"/>
      <c r="D6" s="137" t="s">
        <v>27</v>
      </c>
      <c r="E6" s="22"/>
      <c r="F6" s="171">
        <f>Calcul!F21</f>
        <v>0</v>
      </c>
      <c r="G6" s="137" t="s">
        <v>21</v>
      </c>
      <c r="H6" s="172">
        <f>Calcul!I21</f>
        <v>0</v>
      </c>
      <c r="I6" s="173"/>
      <c r="J6" s="130"/>
      <c r="K6" s="60"/>
      <c r="L6" s="60"/>
      <c r="M6" s="60"/>
      <c r="N6" s="60"/>
      <c r="O6" s="60"/>
      <c r="P6" s="60"/>
    </row>
    <row r="7" spans="1:16" ht="15.75" thickBot="1" x14ac:dyDescent="0.3">
      <c r="A7" s="24"/>
      <c r="B7" s="25"/>
      <c r="C7" s="26"/>
      <c r="D7" s="25"/>
      <c r="E7" s="25"/>
      <c r="F7" s="25"/>
      <c r="G7" s="25"/>
      <c r="H7" s="25"/>
      <c r="I7" s="27"/>
      <c r="J7" s="130"/>
      <c r="K7" s="60"/>
      <c r="L7" s="60"/>
      <c r="M7" s="60"/>
      <c r="N7" s="60"/>
      <c r="O7" s="60"/>
      <c r="P7" s="60"/>
    </row>
    <row r="8" spans="1:16" ht="15.75" thickBot="1" x14ac:dyDescent="0.3">
      <c r="A8" s="3"/>
      <c r="B8" s="4"/>
      <c r="C8" s="5"/>
      <c r="D8" s="4"/>
      <c r="E8" s="4"/>
      <c r="F8" s="4"/>
      <c r="G8" s="4"/>
      <c r="H8" s="4"/>
      <c r="I8" s="4"/>
      <c r="J8" s="130"/>
      <c r="K8" s="60"/>
      <c r="L8" s="60"/>
      <c r="M8" s="60"/>
      <c r="N8" s="60"/>
      <c r="O8" s="60" t="s">
        <v>19</v>
      </c>
      <c r="P8" s="60"/>
    </row>
    <row r="9" spans="1:16" x14ac:dyDescent="0.25">
      <c r="A9" s="3"/>
      <c r="B9" s="4"/>
      <c r="C9" s="5"/>
      <c r="D9" s="124" t="s">
        <v>7</v>
      </c>
      <c r="E9" s="125">
        <v>1100</v>
      </c>
      <c r="F9" s="126" t="s">
        <v>26</v>
      </c>
      <c r="G9" s="155">
        <f>F6</f>
        <v>0</v>
      </c>
      <c r="H9" s="128" t="s">
        <v>7</v>
      </c>
      <c r="I9" s="129">
        <v>900</v>
      </c>
      <c r="J9" s="130"/>
      <c r="K9" s="130" t="s">
        <v>8</v>
      </c>
      <c r="L9" s="130"/>
      <c r="M9" s="130"/>
      <c r="N9" s="130"/>
      <c r="O9" s="130"/>
      <c r="P9" s="60"/>
    </row>
    <row r="10" spans="1:16" ht="15.75" thickBot="1" x14ac:dyDescent="0.3">
      <c r="A10" s="3"/>
      <c r="B10" s="4"/>
      <c r="C10" s="5"/>
      <c r="D10" s="159" t="s">
        <v>20</v>
      </c>
      <c r="E10" s="160" t="s">
        <v>21</v>
      </c>
      <c r="F10" s="157" t="s">
        <v>20</v>
      </c>
      <c r="G10" s="158" t="s">
        <v>21</v>
      </c>
      <c r="H10" s="161" t="s">
        <v>20</v>
      </c>
      <c r="I10" s="162" t="s">
        <v>21</v>
      </c>
      <c r="J10" s="130"/>
      <c r="K10" s="130"/>
      <c r="L10" s="130"/>
      <c r="M10" s="131" t="s">
        <v>9</v>
      </c>
      <c r="N10" s="131" t="s">
        <v>10</v>
      </c>
      <c r="O10" s="130"/>
      <c r="P10" s="60"/>
    </row>
    <row r="11" spans="1:16" x14ac:dyDescent="0.25">
      <c r="A11" s="32"/>
      <c r="B11" s="33" t="s">
        <v>11</v>
      </c>
      <c r="C11" s="34">
        <f>C12-20</f>
        <v>-5</v>
      </c>
      <c r="D11" s="35">
        <v>645</v>
      </c>
      <c r="E11" s="36">
        <v>550</v>
      </c>
      <c r="F11" s="174">
        <f t="shared" ref="F11:F13" si="0">($E$9-$I$9)*($F$6-H11)/(D11-H11)+$I$9</f>
        <v>562.5</v>
      </c>
      <c r="G11" s="175">
        <f>($E$9-$I$9)*($H$6-I11)/(E11-I11)+$I$9</f>
        <v>521.05263157894728</v>
      </c>
      <c r="H11" s="37">
        <v>405</v>
      </c>
      <c r="I11" s="38">
        <v>360</v>
      </c>
      <c r="J11" s="130"/>
      <c r="K11" s="132">
        <v>0</v>
      </c>
      <c r="L11" s="130">
        <v>1</v>
      </c>
      <c r="M11" s="130"/>
      <c r="N11" s="130"/>
      <c r="O11" s="130"/>
      <c r="P11" s="60"/>
    </row>
    <row r="12" spans="1:16" x14ac:dyDescent="0.25">
      <c r="A12" s="39">
        <v>0</v>
      </c>
      <c r="B12" s="40" t="s">
        <v>12</v>
      </c>
      <c r="C12" s="41">
        <v>15</v>
      </c>
      <c r="D12" s="42">
        <v>725</v>
      </c>
      <c r="E12" s="43">
        <v>610</v>
      </c>
      <c r="F12" s="176">
        <f t="shared" si="0"/>
        <v>562.96296296296305</v>
      </c>
      <c r="G12" s="177">
        <f>($E$9-$I$9)*($H$6-I12)/(E12-I12)+$I$9</f>
        <v>519.04761904761904</v>
      </c>
      <c r="H12" s="44">
        <v>455</v>
      </c>
      <c r="I12" s="45">
        <v>400</v>
      </c>
      <c r="J12" s="130"/>
      <c r="K12" s="132"/>
      <c r="L12" s="130"/>
      <c r="M12" s="130">
        <f>(L11-L13)/(K11-K13)</f>
        <v>-1.8999999999999996E-2</v>
      </c>
      <c r="N12" s="130">
        <f>L11-(M12*K11)</f>
        <v>1</v>
      </c>
      <c r="O12" s="130"/>
      <c r="P12" s="60"/>
    </row>
    <row r="13" spans="1:16" x14ac:dyDescent="0.25">
      <c r="A13" s="46"/>
      <c r="B13" s="47" t="s">
        <v>13</v>
      </c>
      <c r="C13" s="48">
        <f>C12+20</f>
        <v>35</v>
      </c>
      <c r="D13" s="49">
        <v>810</v>
      </c>
      <c r="E13" s="50">
        <v>675</v>
      </c>
      <c r="F13" s="178">
        <f t="shared" si="0"/>
        <v>577.41935483870975</v>
      </c>
      <c r="G13" s="179">
        <f>($E$9-$I$9)*($H$6-I13)/(E13-I13)+$I$9</f>
        <v>525.531914893617</v>
      </c>
      <c r="H13" s="51">
        <v>500</v>
      </c>
      <c r="I13" s="52">
        <v>440</v>
      </c>
      <c r="J13" s="130"/>
      <c r="K13" s="132">
        <v>10</v>
      </c>
      <c r="L13" s="130">
        <v>0.81</v>
      </c>
      <c r="M13" s="130"/>
      <c r="N13" s="130"/>
      <c r="O13" s="130"/>
      <c r="P13" s="60"/>
    </row>
    <row r="14" spans="1:16" x14ac:dyDescent="0.25">
      <c r="A14" s="76"/>
      <c r="B14" s="77" t="s">
        <v>11</v>
      </c>
      <c r="C14" s="78">
        <f>IF(A16&lt;&gt;"",C16-20,"")</f>
        <v>-5</v>
      </c>
      <c r="D14" s="79">
        <f t="shared" ref="D14:I14" si="1">IF($A$16&lt;&gt;"",D11+($A$16-$A$12)*(D19-D11)/($A$20-$A$12),"")</f>
        <v>645</v>
      </c>
      <c r="E14" s="80">
        <f t="shared" si="1"/>
        <v>550</v>
      </c>
      <c r="F14" s="81">
        <f>IF($A$16&lt;&gt;"",F11+($A$16-$A$12)*(F19-F11)/($A$20-$A$12),"")</f>
        <v>562.5</v>
      </c>
      <c r="G14" s="80">
        <f>IF($A$16&lt;&gt;"",G11+($A$16-$A$12)*(G19-G11)/($A$20-$A$12),"")</f>
        <v>521.05263157894728</v>
      </c>
      <c r="H14" s="81">
        <f t="shared" si="1"/>
        <v>405</v>
      </c>
      <c r="I14" s="82">
        <f t="shared" si="1"/>
        <v>360</v>
      </c>
      <c r="J14" s="130"/>
      <c r="K14" s="132"/>
      <c r="L14" s="130"/>
      <c r="M14" s="130">
        <f>(L13-L15)/(K13-K15)</f>
        <v>-1.4000000000000002E-2</v>
      </c>
      <c r="N14" s="130">
        <f>L13-(M14*K13)</f>
        <v>0.95000000000000007</v>
      </c>
      <c r="O14" s="130"/>
      <c r="P14" s="60"/>
    </row>
    <row r="15" spans="1:16" x14ac:dyDescent="0.25">
      <c r="A15" s="83"/>
      <c r="B15" s="84"/>
      <c r="C15" s="85">
        <f>IF(AND($A$16&lt;&gt;"",AND($F$5&lt;=C16,$F$5&gt;=C14)),$F$5,"")</f>
        <v>0</v>
      </c>
      <c r="D15" s="86">
        <f t="shared" ref="D15:F15" si="2">IF($C15&lt;&gt;"",D14+($C15-$C14)*(D16-D14)/($C16-$C14),"")</f>
        <v>665</v>
      </c>
      <c r="E15" s="87">
        <f t="shared" si="2"/>
        <v>565</v>
      </c>
      <c r="F15" s="88">
        <f t="shared" si="2"/>
        <v>562.61574074074076</v>
      </c>
      <c r="G15" s="87">
        <f>IF($C15&lt;&gt;"",G14+($C15-$C14)*(G16-G14)/($C16-$C14),"")</f>
        <v>520.55137844611522</v>
      </c>
      <c r="H15" s="88">
        <f>IF($C15&lt;&gt;"",H14+($C15-$C14)*(H16-H14)/($C16-$C14),"")</f>
        <v>417.5</v>
      </c>
      <c r="I15" s="89">
        <f>IF($C15&lt;&gt;"",I14+($C15-$C14)*(I16-I14)/($C16-$C14),"")</f>
        <v>370</v>
      </c>
      <c r="J15" s="130"/>
      <c r="K15" s="132">
        <v>20</v>
      </c>
      <c r="L15" s="130">
        <v>0.67</v>
      </c>
      <c r="M15" s="130"/>
      <c r="N15" s="130"/>
      <c r="O15" s="130"/>
      <c r="P15" s="60"/>
    </row>
    <row r="16" spans="1:16" x14ac:dyDescent="0.25">
      <c r="A16" s="90">
        <f>IF(AND($F$4&gt;=A12,F4&lt;=A20),$F$4,"")</f>
        <v>0</v>
      </c>
      <c r="B16" s="84" t="s">
        <v>12</v>
      </c>
      <c r="C16" s="85">
        <f>IF(A16&lt;&gt;"",$C$12-(A16/1000)*2,"")</f>
        <v>15</v>
      </c>
      <c r="D16" s="86">
        <f t="shared" ref="D16:I16" si="3">IF($A$16&lt;&gt;"",D12+($A$16-$A$12)*(D20-D12)/($A$20-$A$12),"")</f>
        <v>725</v>
      </c>
      <c r="E16" s="87">
        <f t="shared" si="3"/>
        <v>610</v>
      </c>
      <c r="F16" s="88">
        <f t="shared" si="3"/>
        <v>562.96296296296305</v>
      </c>
      <c r="G16" s="87">
        <f t="shared" si="3"/>
        <v>519.04761904761904</v>
      </c>
      <c r="H16" s="88">
        <f t="shared" si="3"/>
        <v>455</v>
      </c>
      <c r="I16" s="89">
        <f t="shared" si="3"/>
        <v>400</v>
      </c>
      <c r="J16" s="130"/>
      <c r="K16" s="132"/>
      <c r="L16" s="130"/>
      <c r="M16" s="130">
        <f>(L15-L17)/(K15-K17)</f>
        <v>-1.0999999999999999E-2</v>
      </c>
      <c r="N16" s="130">
        <f>L15-(M16*K15)</f>
        <v>0.89</v>
      </c>
      <c r="O16" s="130"/>
      <c r="P16" s="60"/>
    </row>
    <row r="17" spans="1:16" x14ac:dyDescent="0.25">
      <c r="A17" s="83"/>
      <c r="B17" s="84"/>
      <c r="C17" s="85" t="str">
        <f>IF(AND($A$16&lt;&gt;"",AND($F$5&lt;=C18,$F$5&gt;=C16)),$F$5,"")</f>
        <v/>
      </c>
      <c r="D17" s="86" t="str">
        <f t="shared" ref="D17:F17" si="4">IF($C17&lt;&gt;"",D16+($C17-$C16)*(D18-D16)/($C18-$C16),"")</f>
        <v/>
      </c>
      <c r="E17" s="87" t="str">
        <f t="shared" si="4"/>
        <v/>
      </c>
      <c r="F17" s="88" t="str">
        <f t="shared" si="4"/>
        <v/>
      </c>
      <c r="G17" s="87" t="str">
        <f>IF($C17&lt;&gt;"",G16+($C17-$C16)*(G18-G16)/($C18-$C16),"")</f>
        <v/>
      </c>
      <c r="H17" s="88" t="str">
        <f>IF($C17&lt;&gt;"",H16+($C17-$C16)*(H18-H16)/($C18-$C16),"")</f>
        <v/>
      </c>
      <c r="I17" s="89" t="str">
        <f>IF($C17&lt;&gt;"",I16+($C17-$C16)*(I18-I16)/($C18-$C16),"")</f>
        <v/>
      </c>
      <c r="J17" s="130"/>
      <c r="K17" s="132">
        <v>30</v>
      </c>
      <c r="L17" s="130">
        <v>0.56000000000000005</v>
      </c>
      <c r="M17" s="130"/>
      <c r="N17" s="130"/>
      <c r="O17" s="130"/>
      <c r="P17" s="60"/>
    </row>
    <row r="18" spans="1:16" x14ac:dyDescent="0.25">
      <c r="A18" s="91"/>
      <c r="B18" s="92" t="s">
        <v>13</v>
      </c>
      <c r="C18" s="93">
        <f>IF(A16&lt;&gt;"",C16+20,"")</f>
        <v>35</v>
      </c>
      <c r="D18" s="94">
        <f t="shared" ref="D18:I18" si="5">IF($A$16&lt;&gt;"",D13+($A$16-$A$12)*(D21-D13)/($A$20-$A$12),"")</f>
        <v>810</v>
      </c>
      <c r="E18" s="95">
        <f t="shared" si="5"/>
        <v>675</v>
      </c>
      <c r="F18" s="96">
        <f t="shared" si="5"/>
        <v>577.41935483870975</v>
      </c>
      <c r="G18" s="95">
        <f t="shared" si="5"/>
        <v>525.531914893617</v>
      </c>
      <c r="H18" s="96">
        <f t="shared" si="5"/>
        <v>500</v>
      </c>
      <c r="I18" s="97">
        <f t="shared" si="5"/>
        <v>440</v>
      </c>
      <c r="J18" s="130"/>
      <c r="K18" s="132"/>
      <c r="L18" s="130"/>
      <c r="M18" s="130">
        <f>(L17-L19)/(K17-K19)</f>
        <v>-9.000000000000008E-3</v>
      </c>
      <c r="N18" s="130">
        <f>L17-(M18*K17)</f>
        <v>0.83000000000000029</v>
      </c>
      <c r="O18" s="130"/>
      <c r="P18" s="60"/>
    </row>
    <row r="19" spans="1:16" x14ac:dyDescent="0.25">
      <c r="A19" s="53"/>
      <c r="B19" s="54" t="s">
        <v>11</v>
      </c>
      <c r="C19" s="55">
        <f>C20-20</f>
        <v>-13</v>
      </c>
      <c r="D19" s="56">
        <v>900</v>
      </c>
      <c r="E19" s="57">
        <v>735</v>
      </c>
      <c r="F19" s="163">
        <f>($E$9-$I$9)*($F$6-H19)/(D19-H19)+$I$9</f>
        <v>585.71428571428578</v>
      </c>
      <c r="G19" s="164">
        <f>($E$9-$I$9)*($H$6-I19)/(E19-I19)+$I$9</f>
        <v>534.61538461538464</v>
      </c>
      <c r="H19" s="58">
        <v>550</v>
      </c>
      <c r="I19" s="59">
        <v>475</v>
      </c>
      <c r="J19" s="130"/>
      <c r="K19" s="130">
        <v>40</v>
      </c>
      <c r="L19" s="130">
        <v>0.47</v>
      </c>
      <c r="M19" s="130"/>
      <c r="N19" s="130"/>
      <c r="O19" s="130"/>
      <c r="P19" s="60"/>
    </row>
    <row r="20" spans="1:16" x14ac:dyDescent="0.25">
      <c r="A20" s="39">
        <v>4000</v>
      </c>
      <c r="B20" s="40" t="s">
        <v>12</v>
      </c>
      <c r="C20" s="41">
        <f>C12-(A20/1000)*2</f>
        <v>7</v>
      </c>
      <c r="D20" s="42">
        <v>1025</v>
      </c>
      <c r="E20" s="43">
        <v>825</v>
      </c>
      <c r="F20" s="102">
        <f t="shared" ref="F20:F21" si="6">($E$9-$I$9)*($F$6-H20)/(D20-H20)+$I$9</f>
        <v>593.82716049382714</v>
      </c>
      <c r="G20" s="103">
        <f>($E$9-$I$9)*($H$6-I20)/(E20-I20)+$I$9</f>
        <v>540.67796610169489</v>
      </c>
      <c r="H20" s="44">
        <v>620</v>
      </c>
      <c r="I20" s="45">
        <v>530</v>
      </c>
      <c r="J20" s="130"/>
      <c r="K20" s="130"/>
      <c r="L20" s="130"/>
      <c r="M20" s="130"/>
      <c r="N20" s="130"/>
      <c r="O20" s="130"/>
      <c r="P20" s="60"/>
    </row>
    <row r="21" spans="1:16" x14ac:dyDescent="0.25">
      <c r="A21" s="46"/>
      <c r="B21" s="47" t="s">
        <v>13</v>
      </c>
      <c r="C21" s="48">
        <f>C20+20</f>
        <v>27</v>
      </c>
      <c r="D21" s="49">
        <v>1155</v>
      </c>
      <c r="E21" s="50">
        <v>920</v>
      </c>
      <c r="F21" s="165">
        <f t="shared" si="6"/>
        <v>603.22580645161293</v>
      </c>
      <c r="G21" s="166">
        <f>($E$9-$I$9)*($H$6-I21)/(E21-I21)+$I$9</f>
        <v>550.74626865671644</v>
      </c>
      <c r="H21" s="51">
        <v>690</v>
      </c>
      <c r="I21" s="52">
        <v>585</v>
      </c>
      <c r="J21" s="130"/>
      <c r="K21" s="60"/>
      <c r="L21" s="60"/>
      <c r="M21" s="60"/>
      <c r="N21" s="60"/>
      <c r="O21" s="60"/>
      <c r="P21" s="60"/>
    </row>
    <row r="22" spans="1:16" x14ac:dyDescent="0.25">
      <c r="A22" s="76"/>
      <c r="B22" s="77" t="s">
        <v>11</v>
      </c>
      <c r="C22" s="78" t="str">
        <f>IF(A24&lt;&gt;"",C24-20,"")</f>
        <v/>
      </c>
      <c r="D22" s="79" t="str">
        <f t="shared" ref="D22:I22" si="7">IF($A$24&lt;&gt;"",D19+($A$24-$A$20)*(D27-D19)/($A$28-$A$20),"")</f>
        <v/>
      </c>
      <c r="E22" s="80" t="str">
        <f t="shared" si="7"/>
        <v/>
      </c>
      <c r="F22" s="81" t="str">
        <f t="shared" si="7"/>
        <v/>
      </c>
      <c r="G22" s="80" t="str">
        <f t="shared" si="7"/>
        <v/>
      </c>
      <c r="H22" s="81" t="str">
        <f t="shared" si="7"/>
        <v/>
      </c>
      <c r="I22" s="82" t="str">
        <f t="shared" si="7"/>
        <v/>
      </c>
      <c r="J22" s="130"/>
      <c r="K22" s="60"/>
      <c r="L22" s="60"/>
      <c r="M22" s="60"/>
      <c r="N22" s="60"/>
      <c r="O22" s="60"/>
      <c r="P22" s="60"/>
    </row>
    <row r="23" spans="1:16" x14ac:dyDescent="0.25">
      <c r="A23" s="83"/>
      <c r="B23" s="84"/>
      <c r="C23" s="85" t="str">
        <f>IF(AND($A$24&lt;&gt;"",AND($F$5&lt;=C24,$F$5&gt;=C22)),$F$5,"")</f>
        <v/>
      </c>
      <c r="D23" s="86" t="str">
        <f t="shared" ref="D23:F23" si="8">IF($C23&lt;&gt;"",D22+($C23-$C22)*(D24-D22)/($C24-$C22),"")</f>
        <v/>
      </c>
      <c r="E23" s="87" t="str">
        <f t="shared" si="8"/>
        <v/>
      </c>
      <c r="F23" s="88" t="str">
        <f t="shared" si="8"/>
        <v/>
      </c>
      <c r="G23" s="87" t="str">
        <f>IF($C23&lt;&gt;"",G22+($C23-$C22)*(G24-G22)/($C24-$C22),"")</f>
        <v/>
      </c>
      <c r="H23" s="88" t="str">
        <f>IF($C23&lt;&gt;"",H22+($C23-$C22)*(H24-H22)/($C24-$C22),"")</f>
        <v/>
      </c>
      <c r="I23" s="89" t="str">
        <f>IF($C23&lt;&gt;"",I22+($C23-$C22)*(I24-I22)/($C24-$C22),"")</f>
        <v/>
      </c>
      <c r="J23" s="130"/>
      <c r="K23" s="60"/>
      <c r="L23" s="60"/>
      <c r="M23" s="60"/>
      <c r="N23" s="60"/>
      <c r="O23" s="60"/>
      <c r="P23" s="60"/>
    </row>
    <row r="24" spans="1:16" x14ac:dyDescent="0.25">
      <c r="A24" s="90" t="str">
        <f>IF(AND($F$4&gt;=A20,$F$4&lt;=A28),$F$4,"")</f>
        <v/>
      </c>
      <c r="B24" s="84" t="s">
        <v>12</v>
      </c>
      <c r="C24" s="85" t="str">
        <f>IF(A24&lt;&gt;"",$C$12-(A24/1000)*2,"")</f>
        <v/>
      </c>
      <c r="D24" s="86" t="str">
        <f t="shared" ref="D24:I24" si="9">IF($A$24&lt;&gt;"",D20+($A$24-$A$20)*(D28-D20)/($A$28-$A$20),"")</f>
        <v/>
      </c>
      <c r="E24" s="87" t="str">
        <f t="shared" si="9"/>
        <v/>
      </c>
      <c r="F24" s="88" t="str">
        <f t="shared" si="9"/>
        <v/>
      </c>
      <c r="G24" s="87" t="str">
        <f t="shared" si="9"/>
        <v/>
      </c>
      <c r="H24" s="88" t="str">
        <f t="shared" si="9"/>
        <v/>
      </c>
      <c r="I24" s="89" t="str">
        <f t="shared" si="9"/>
        <v/>
      </c>
      <c r="J24" s="130"/>
      <c r="K24" s="60"/>
      <c r="L24" s="60"/>
      <c r="M24" s="60"/>
      <c r="N24" s="60"/>
      <c r="O24" s="60"/>
      <c r="P24" s="60"/>
    </row>
    <row r="25" spans="1:16" x14ac:dyDescent="0.25">
      <c r="A25" s="83"/>
      <c r="B25" s="84"/>
      <c r="C25" s="85" t="str">
        <f>IF(AND($A$24&lt;&gt;"",AND($F$5&lt;=C26,$F$5&gt;=C24)),$F$5,"")</f>
        <v/>
      </c>
      <c r="D25" s="86" t="str">
        <f t="shared" ref="D25:F25" si="10">IF($C25&lt;&gt;"",D24+($C25-$C24)*(D26-D24)/($C26-$C24),"")</f>
        <v/>
      </c>
      <c r="E25" s="87" t="str">
        <f t="shared" si="10"/>
        <v/>
      </c>
      <c r="F25" s="88" t="str">
        <f t="shared" si="10"/>
        <v/>
      </c>
      <c r="G25" s="87" t="str">
        <f>IF($C25&lt;&gt;"",G24+($C25-$C24)*(G26-G24)/($C26-$C24),"")</f>
        <v/>
      </c>
      <c r="H25" s="88" t="str">
        <f>IF($C25&lt;&gt;"",H24+($C25-$C24)*(H26-H24)/($C26-$C24),"")</f>
        <v/>
      </c>
      <c r="I25" s="89" t="str">
        <f>IF($C25&lt;&gt;"",I24+($C25-$C24)*(I26-I24)/($C26-$C24),"")</f>
        <v/>
      </c>
      <c r="J25" s="130"/>
      <c r="K25" s="60"/>
      <c r="L25" s="60"/>
      <c r="M25" s="60"/>
      <c r="N25" s="60"/>
      <c r="O25" s="60"/>
      <c r="P25" s="60"/>
    </row>
    <row r="26" spans="1:16" x14ac:dyDescent="0.25">
      <c r="A26" s="91"/>
      <c r="B26" s="92" t="s">
        <v>13</v>
      </c>
      <c r="C26" s="93" t="str">
        <f>IF(A24&lt;&gt;"",C24+20,"")</f>
        <v/>
      </c>
      <c r="D26" s="94" t="str">
        <f t="shared" ref="D26:I26" si="11">IF($A$24&lt;&gt;"",D21+($A$24-$A$20)*(D29-D21)/($A$28-$A$20),"")</f>
        <v/>
      </c>
      <c r="E26" s="95" t="str">
        <f t="shared" si="11"/>
        <v/>
      </c>
      <c r="F26" s="96" t="str">
        <f t="shared" si="11"/>
        <v/>
      </c>
      <c r="G26" s="95" t="str">
        <f t="shared" si="11"/>
        <v/>
      </c>
      <c r="H26" s="96" t="str">
        <f t="shared" si="11"/>
        <v/>
      </c>
      <c r="I26" s="97" t="str">
        <f t="shared" si="11"/>
        <v/>
      </c>
      <c r="J26" s="130"/>
      <c r="K26" s="60"/>
      <c r="L26" s="60"/>
      <c r="M26" s="60"/>
      <c r="N26" s="60"/>
      <c r="O26" s="60"/>
      <c r="P26" s="60"/>
    </row>
    <row r="27" spans="1:16" x14ac:dyDescent="0.25">
      <c r="A27" s="53"/>
      <c r="B27" s="54" t="s">
        <v>11</v>
      </c>
      <c r="C27" s="55">
        <f>C28-20</f>
        <v>-21</v>
      </c>
      <c r="D27" s="56">
        <v>1310</v>
      </c>
      <c r="E27" s="57">
        <v>1010</v>
      </c>
      <c r="F27" s="163">
        <f>($E$9-$I$9)*($F$6-H27)/(D27-H27)+$I$9</f>
        <v>619.26605504587155</v>
      </c>
      <c r="G27" s="164">
        <f>($E$9-$I$9)*($H$6-I27)/(E27-I27)+$I$9</f>
        <v>561.33333333333326</v>
      </c>
      <c r="H27" s="58">
        <v>765</v>
      </c>
      <c r="I27" s="59">
        <v>635</v>
      </c>
      <c r="J27" s="11"/>
      <c r="K27" s="60"/>
      <c r="L27" s="60"/>
      <c r="M27" s="60"/>
      <c r="N27" s="60"/>
    </row>
    <row r="28" spans="1:16" x14ac:dyDescent="0.25">
      <c r="A28" s="39">
        <v>8000</v>
      </c>
      <c r="B28" s="40" t="s">
        <v>12</v>
      </c>
      <c r="C28" s="41">
        <f>C12-(A28/1000)*2</f>
        <v>-1</v>
      </c>
      <c r="D28" s="42">
        <v>1505</v>
      </c>
      <c r="E28" s="43">
        <v>1140</v>
      </c>
      <c r="F28" s="102">
        <f t="shared" ref="F28:F29" si="12">($E$9-$I$9)*($F$6-H28)/(D28-H28)+$I$9</f>
        <v>625.98425196850394</v>
      </c>
      <c r="G28" s="103">
        <f>($E$9-$I$9)*($H$6-I28)/(E28-I28)+$I$9</f>
        <v>563.52941176470586</v>
      </c>
      <c r="H28" s="44">
        <v>870</v>
      </c>
      <c r="I28" s="45">
        <v>715</v>
      </c>
      <c r="J28" s="11"/>
      <c r="K28" s="60"/>
      <c r="L28" s="60"/>
      <c r="M28" s="60"/>
      <c r="N28" s="60"/>
    </row>
    <row r="29" spans="1:16" ht="15.75" thickBot="1" x14ac:dyDescent="0.3">
      <c r="A29" s="61"/>
      <c r="B29" s="62" t="s">
        <v>13</v>
      </c>
      <c r="C29" s="63">
        <f>C28+20</f>
        <v>19</v>
      </c>
      <c r="D29" s="64">
        <v>1730</v>
      </c>
      <c r="E29" s="65">
        <v>1280</v>
      </c>
      <c r="F29" s="108">
        <f t="shared" si="12"/>
        <v>638.66666666666674</v>
      </c>
      <c r="G29" s="109">
        <f>($E$9-$I$9)*($H$6-I29)/(E29-I29)+$I$9</f>
        <v>572.1649484536083</v>
      </c>
      <c r="H29" s="66">
        <v>980</v>
      </c>
      <c r="I29" s="67">
        <v>795</v>
      </c>
      <c r="J29" s="11"/>
      <c r="K29" s="60"/>
      <c r="L29" s="60"/>
      <c r="M29" s="60"/>
      <c r="N29" s="60"/>
    </row>
    <row r="30" spans="1:16" ht="15.75" thickBot="1" x14ac:dyDescent="0.3">
      <c r="A30" s="68"/>
      <c r="B30" s="69"/>
      <c r="C30" s="70"/>
      <c r="D30" s="71"/>
      <c r="E30" s="71"/>
      <c r="F30" s="72"/>
      <c r="G30" s="72"/>
      <c r="H30" s="71"/>
      <c r="I30" s="71"/>
      <c r="J30" s="11"/>
      <c r="K30" s="60"/>
      <c r="L30" s="60"/>
      <c r="M30" s="60"/>
      <c r="N30" s="60"/>
    </row>
    <row r="31" spans="1:16" x14ac:dyDescent="0.25">
      <c r="A31" s="110"/>
      <c r="B31" s="111"/>
      <c r="C31" s="112"/>
      <c r="D31" s="111"/>
      <c r="E31" s="111"/>
      <c r="F31" s="113" t="str">
        <f>D10</f>
        <v>Herbe</v>
      </c>
      <c r="G31" s="113" t="str">
        <f>E10</f>
        <v>Dur</v>
      </c>
      <c r="H31" s="111"/>
      <c r="I31" s="114"/>
      <c r="J31" s="11"/>
      <c r="K31" s="12"/>
      <c r="L31" s="12"/>
      <c r="M31" s="12"/>
      <c r="N31" s="12"/>
    </row>
    <row r="32" spans="1:16" ht="15.75" x14ac:dyDescent="0.25">
      <c r="A32" s="189" t="s">
        <v>14</v>
      </c>
      <c r="B32" s="190"/>
      <c r="C32" s="115" t="s">
        <v>15</v>
      </c>
      <c r="D32" s="115"/>
      <c r="E32" s="115"/>
      <c r="F32" s="116">
        <f>MAX(F15,F17,F23,F25)</f>
        <v>562.61574074074076</v>
      </c>
      <c r="G32" s="116">
        <f>MAX(G15,G17,G23,G25)</f>
        <v>520.55137844611522</v>
      </c>
      <c r="H32" s="117"/>
      <c r="I32" s="118"/>
      <c r="J32" s="11"/>
      <c r="K32" s="12"/>
      <c r="L32" s="12"/>
      <c r="M32" s="12"/>
      <c r="N32" s="12"/>
    </row>
    <row r="33" spans="1:14" ht="15.75" x14ac:dyDescent="0.25">
      <c r="A33" s="189"/>
      <c r="B33" s="190"/>
      <c r="C33" s="115" t="s">
        <v>16</v>
      </c>
      <c r="D33" s="115"/>
      <c r="E33" s="115"/>
      <c r="F33" s="116">
        <f>IF(H4&gt;=0,IF(H4&lt;=10,F32*(-M12*H4+N12),IF(H4&lt;=20,F32*(-M14*H4+N14),IF(H4&lt;=30,F32*(-M16*H4+N16),IF(H4&lt;=40,F32*(-M18*H4+N18),F32*(-M20*H4+N20))))))</f>
        <v>562.61574074074076</v>
      </c>
      <c r="G33" s="116">
        <f>IF(H4&gt;=0,IF(H4&lt;=10,G32*(-M12*H4+N12),IF(H4&lt;=20,G32*(-M14*H4+N14),IF(H4&lt;=30,G32*(-M16*H4+N16),IF(H4&lt;=40,G32*(-M18*H4+N18),G32*(-M20*H4+N20))))))</f>
        <v>520.55137844611522</v>
      </c>
      <c r="H33" s="119">
        <f>ABS(H4)</f>
        <v>0</v>
      </c>
      <c r="I33" s="118" t="str">
        <f>IF(H4&gt;=0,"de face","arrière")</f>
        <v>de face</v>
      </c>
      <c r="J33" s="11"/>
      <c r="K33" s="12">
        <f>F33/F32</f>
        <v>1</v>
      </c>
      <c r="L33" s="12"/>
      <c r="M33" s="12"/>
      <c r="N33" s="12"/>
    </row>
    <row r="34" spans="1:14" ht="15.75" thickBot="1" x14ac:dyDescent="0.3">
      <c r="A34" s="120"/>
      <c r="B34" s="156"/>
      <c r="C34" s="121"/>
      <c r="D34" s="122"/>
      <c r="E34" s="122"/>
      <c r="F34" s="181" t="s">
        <v>29</v>
      </c>
      <c r="G34" s="182"/>
      <c r="H34" s="122"/>
      <c r="I34" s="123"/>
      <c r="J34" s="4"/>
    </row>
    <row r="35" spans="1:14" x14ac:dyDescent="0.25">
      <c r="A35" s="3"/>
      <c r="B35" s="4"/>
      <c r="C35" s="5"/>
      <c r="D35" s="4"/>
      <c r="E35" s="4"/>
      <c r="F35" s="4"/>
      <c r="G35" s="4"/>
      <c r="H35" s="4"/>
      <c r="I35" s="4"/>
      <c r="J35" s="4"/>
      <c r="L35" s="73"/>
    </row>
  </sheetData>
  <mergeCells count="4">
    <mergeCell ref="A1:I1"/>
    <mergeCell ref="A4:B6"/>
    <mergeCell ref="A32:B33"/>
    <mergeCell ref="F34:G34"/>
  </mergeCells>
  <dataValidations disablePrompts="1" count="1">
    <dataValidation type="list" allowBlank="1" showInputMessage="1" showErrorMessage="1" sqref="I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1 JD65541 SZ65541 ACV65541 AMR65541 AWN65541 BGJ65541 BQF65541 CAB65541 CJX65541 CTT65541 DDP65541 DNL65541 DXH65541 EHD65541 EQZ65541 FAV65541 FKR65541 FUN65541 GEJ65541 GOF65541 GYB65541 HHX65541 HRT65541 IBP65541 ILL65541 IVH65541 JFD65541 JOZ65541 JYV65541 KIR65541 KSN65541 LCJ65541 LMF65541 LWB65541 MFX65541 MPT65541 MZP65541 NJL65541 NTH65541 ODD65541 OMZ65541 OWV65541 PGR65541 PQN65541 QAJ65541 QKF65541 QUB65541 RDX65541 RNT65541 RXP65541 SHL65541 SRH65541 TBD65541 TKZ65541 TUV65541 UER65541 UON65541 UYJ65541 VIF65541 VSB65541 WBX65541 WLT65541 WVP65541 H131077 JD131077 SZ131077 ACV131077 AMR131077 AWN131077 BGJ131077 BQF131077 CAB131077 CJX131077 CTT131077 DDP131077 DNL131077 DXH131077 EHD131077 EQZ131077 FAV131077 FKR131077 FUN131077 GEJ131077 GOF131077 GYB131077 HHX131077 HRT131077 IBP131077 ILL131077 IVH131077 JFD131077 JOZ131077 JYV131077 KIR131077 KSN131077 LCJ131077 LMF131077 LWB131077 MFX131077 MPT131077 MZP131077 NJL131077 NTH131077 ODD131077 OMZ131077 OWV131077 PGR131077 PQN131077 QAJ131077 QKF131077 QUB131077 RDX131077 RNT131077 RXP131077 SHL131077 SRH131077 TBD131077 TKZ131077 TUV131077 UER131077 UON131077 UYJ131077 VIF131077 VSB131077 WBX131077 WLT131077 WVP131077 H196613 JD196613 SZ196613 ACV196613 AMR196613 AWN196613 BGJ196613 BQF196613 CAB196613 CJX196613 CTT196613 DDP196613 DNL196613 DXH196613 EHD196613 EQZ196613 FAV196613 FKR196613 FUN196613 GEJ196613 GOF196613 GYB196613 HHX196613 HRT196613 IBP196613 ILL196613 IVH196613 JFD196613 JOZ196613 JYV196613 KIR196613 KSN196613 LCJ196613 LMF196613 LWB196613 MFX196613 MPT196613 MZP196613 NJL196613 NTH196613 ODD196613 OMZ196613 OWV196613 PGR196613 PQN196613 QAJ196613 QKF196613 QUB196613 RDX196613 RNT196613 RXP196613 SHL196613 SRH196613 TBD196613 TKZ196613 TUV196613 UER196613 UON196613 UYJ196613 VIF196613 VSB196613 WBX196613 WLT196613 WVP196613 H262149 JD262149 SZ262149 ACV262149 AMR262149 AWN262149 BGJ262149 BQF262149 CAB262149 CJX262149 CTT262149 DDP262149 DNL262149 DXH262149 EHD262149 EQZ262149 FAV262149 FKR262149 FUN262149 GEJ262149 GOF262149 GYB262149 HHX262149 HRT262149 IBP262149 ILL262149 IVH262149 JFD262149 JOZ262149 JYV262149 KIR262149 KSN262149 LCJ262149 LMF262149 LWB262149 MFX262149 MPT262149 MZP262149 NJL262149 NTH262149 ODD262149 OMZ262149 OWV262149 PGR262149 PQN262149 QAJ262149 QKF262149 QUB262149 RDX262149 RNT262149 RXP262149 SHL262149 SRH262149 TBD262149 TKZ262149 TUV262149 UER262149 UON262149 UYJ262149 VIF262149 VSB262149 WBX262149 WLT262149 WVP262149 H327685 JD327685 SZ327685 ACV327685 AMR327685 AWN327685 BGJ327685 BQF327685 CAB327685 CJX327685 CTT327685 DDP327685 DNL327685 DXH327685 EHD327685 EQZ327685 FAV327685 FKR327685 FUN327685 GEJ327685 GOF327685 GYB327685 HHX327685 HRT327685 IBP327685 ILL327685 IVH327685 JFD327685 JOZ327685 JYV327685 KIR327685 KSN327685 LCJ327685 LMF327685 LWB327685 MFX327685 MPT327685 MZP327685 NJL327685 NTH327685 ODD327685 OMZ327685 OWV327685 PGR327685 PQN327685 QAJ327685 QKF327685 QUB327685 RDX327685 RNT327685 RXP327685 SHL327685 SRH327685 TBD327685 TKZ327685 TUV327685 UER327685 UON327685 UYJ327685 VIF327685 VSB327685 WBX327685 WLT327685 WVP327685 H393221 JD393221 SZ393221 ACV393221 AMR393221 AWN393221 BGJ393221 BQF393221 CAB393221 CJX393221 CTT393221 DDP393221 DNL393221 DXH393221 EHD393221 EQZ393221 FAV393221 FKR393221 FUN393221 GEJ393221 GOF393221 GYB393221 HHX393221 HRT393221 IBP393221 ILL393221 IVH393221 JFD393221 JOZ393221 JYV393221 KIR393221 KSN393221 LCJ393221 LMF393221 LWB393221 MFX393221 MPT393221 MZP393221 NJL393221 NTH393221 ODD393221 OMZ393221 OWV393221 PGR393221 PQN393221 QAJ393221 QKF393221 QUB393221 RDX393221 RNT393221 RXP393221 SHL393221 SRH393221 TBD393221 TKZ393221 TUV393221 UER393221 UON393221 UYJ393221 VIF393221 VSB393221 WBX393221 WLT393221 WVP393221 H458757 JD458757 SZ458757 ACV458757 AMR458757 AWN458757 BGJ458757 BQF458757 CAB458757 CJX458757 CTT458757 DDP458757 DNL458757 DXH458757 EHD458757 EQZ458757 FAV458757 FKR458757 FUN458757 GEJ458757 GOF458757 GYB458757 HHX458757 HRT458757 IBP458757 ILL458757 IVH458757 JFD458757 JOZ458757 JYV458757 KIR458757 KSN458757 LCJ458757 LMF458757 LWB458757 MFX458757 MPT458757 MZP458757 NJL458757 NTH458757 ODD458757 OMZ458757 OWV458757 PGR458757 PQN458757 QAJ458757 QKF458757 QUB458757 RDX458757 RNT458757 RXP458757 SHL458757 SRH458757 TBD458757 TKZ458757 TUV458757 UER458757 UON458757 UYJ458757 VIF458757 VSB458757 WBX458757 WLT458757 WVP458757 H524293 JD524293 SZ524293 ACV524293 AMR524293 AWN524293 BGJ524293 BQF524293 CAB524293 CJX524293 CTT524293 DDP524293 DNL524293 DXH524293 EHD524293 EQZ524293 FAV524293 FKR524293 FUN524293 GEJ524293 GOF524293 GYB524293 HHX524293 HRT524293 IBP524293 ILL524293 IVH524293 JFD524293 JOZ524293 JYV524293 KIR524293 KSN524293 LCJ524293 LMF524293 LWB524293 MFX524293 MPT524293 MZP524293 NJL524293 NTH524293 ODD524293 OMZ524293 OWV524293 PGR524293 PQN524293 QAJ524293 QKF524293 QUB524293 RDX524293 RNT524293 RXP524293 SHL524293 SRH524293 TBD524293 TKZ524293 TUV524293 UER524293 UON524293 UYJ524293 VIF524293 VSB524293 WBX524293 WLT524293 WVP524293 H589829 JD589829 SZ589829 ACV589829 AMR589829 AWN589829 BGJ589829 BQF589829 CAB589829 CJX589829 CTT589829 DDP589829 DNL589829 DXH589829 EHD589829 EQZ589829 FAV589829 FKR589829 FUN589829 GEJ589829 GOF589829 GYB589829 HHX589829 HRT589829 IBP589829 ILL589829 IVH589829 JFD589829 JOZ589829 JYV589829 KIR589829 KSN589829 LCJ589829 LMF589829 LWB589829 MFX589829 MPT589829 MZP589829 NJL589829 NTH589829 ODD589829 OMZ589829 OWV589829 PGR589829 PQN589829 QAJ589829 QKF589829 QUB589829 RDX589829 RNT589829 RXP589829 SHL589829 SRH589829 TBD589829 TKZ589829 TUV589829 UER589829 UON589829 UYJ589829 VIF589829 VSB589829 WBX589829 WLT589829 WVP589829 H655365 JD655365 SZ655365 ACV655365 AMR655365 AWN655365 BGJ655365 BQF655365 CAB655365 CJX655365 CTT655365 DDP655365 DNL655365 DXH655365 EHD655365 EQZ655365 FAV655365 FKR655365 FUN655365 GEJ655365 GOF655365 GYB655365 HHX655365 HRT655365 IBP655365 ILL655365 IVH655365 JFD655365 JOZ655365 JYV655365 KIR655365 KSN655365 LCJ655365 LMF655365 LWB655365 MFX655365 MPT655365 MZP655365 NJL655365 NTH655365 ODD655365 OMZ655365 OWV655365 PGR655365 PQN655365 QAJ655365 QKF655365 QUB655365 RDX655365 RNT655365 RXP655365 SHL655365 SRH655365 TBD655365 TKZ655365 TUV655365 UER655365 UON655365 UYJ655365 VIF655365 VSB655365 WBX655365 WLT655365 WVP655365 H720901 JD720901 SZ720901 ACV720901 AMR720901 AWN720901 BGJ720901 BQF720901 CAB720901 CJX720901 CTT720901 DDP720901 DNL720901 DXH720901 EHD720901 EQZ720901 FAV720901 FKR720901 FUN720901 GEJ720901 GOF720901 GYB720901 HHX720901 HRT720901 IBP720901 ILL720901 IVH720901 JFD720901 JOZ720901 JYV720901 KIR720901 KSN720901 LCJ720901 LMF720901 LWB720901 MFX720901 MPT720901 MZP720901 NJL720901 NTH720901 ODD720901 OMZ720901 OWV720901 PGR720901 PQN720901 QAJ720901 QKF720901 QUB720901 RDX720901 RNT720901 RXP720901 SHL720901 SRH720901 TBD720901 TKZ720901 TUV720901 UER720901 UON720901 UYJ720901 VIF720901 VSB720901 WBX720901 WLT720901 WVP720901 H786437 JD786437 SZ786437 ACV786437 AMR786437 AWN786437 BGJ786437 BQF786437 CAB786437 CJX786437 CTT786437 DDP786437 DNL786437 DXH786437 EHD786437 EQZ786437 FAV786437 FKR786437 FUN786437 GEJ786437 GOF786437 GYB786437 HHX786437 HRT786437 IBP786437 ILL786437 IVH786437 JFD786437 JOZ786437 JYV786437 KIR786437 KSN786437 LCJ786437 LMF786437 LWB786437 MFX786437 MPT786437 MZP786437 NJL786437 NTH786437 ODD786437 OMZ786437 OWV786437 PGR786437 PQN786437 QAJ786437 QKF786437 QUB786437 RDX786437 RNT786437 RXP786437 SHL786437 SRH786437 TBD786437 TKZ786437 TUV786437 UER786437 UON786437 UYJ786437 VIF786437 VSB786437 WBX786437 WLT786437 WVP786437 H851973 JD851973 SZ851973 ACV851973 AMR851973 AWN851973 BGJ851973 BQF851973 CAB851973 CJX851973 CTT851973 DDP851973 DNL851973 DXH851973 EHD851973 EQZ851973 FAV851973 FKR851973 FUN851973 GEJ851973 GOF851973 GYB851973 HHX851973 HRT851973 IBP851973 ILL851973 IVH851973 JFD851973 JOZ851973 JYV851973 KIR851973 KSN851973 LCJ851973 LMF851973 LWB851973 MFX851973 MPT851973 MZP851973 NJL851973 NTH851973 ODD851973 OMZ851973 OWV851973 PGR851973 PQN851973 QAJ851973 QKF851973 QUB851973 RDX851973 RNT851973 RXP851973 SHL851973 SRH851973 TBD851973 TKZ851973 TUV851973 UER851973 UON851973 UYJ851973 VIF851973 VSB851973 WBX851973 WLT851973 WVP851973 H917509 JD917509 SZ917509 ACV917509 AMR917509 AWN917509 BGJ917509 BQF917509 CAB917509 CJX917509 CTT917509 DDP917509 DNL917509 DXH917509 EHD917509 EQZ917509 FAV917509 FKR917509 FUN917509 GEJ917509 GOF917509 GYB917509 HHX917509 HRT917509 IBP917509 ILL917509 IVH917509 JFD917509 JOZ917509 JYV917509 KIR917509 KSN917509 LCJ917509 LMF917509 LWB917509 MFX917509 MPT917509 MZP917509 NJL917509 NTH917509 ODD917509 OMZ917509 OWV917509 PGR917509 PQN917509 QAJ917509 QKF917509 QUB917509 RDX917509 RNT917509 RXP917509 SHL917509 SRH917509 TBD917509 TKZ917509 TUV917509 UER917509 UON917509 UYJ917509 VIF917509 VSB917509 WBX917509 WLT917509 WVP917509 H983045 JD983045 SZ983045 ACV983045 AMR983045 AWN983045 BGJ983045 BQF983045 CAB983045 CJX983045 CTT983045 DDP983045 DNL983045 DXH983045 EHD983045 EQZ983045 FAV983045 FKR983045 FUN983045 GEJ983045 GOF983045 GYB983045 HHX983045 HRT983045 IBP983045 ILL983045 IVH983045 JFD983045 JOZ983045 JYV983045 KIR983045 KSN983045 LCJ983045 LMF983045 LWB983045 MFX983045 MPT983045 MZP983045 NJL983045 NTH983045 ODD983045 OMZ983045 OWV983045 PGR983045 PQN983045 QAJ983045 QKF983045 QUB983045 RDX983045 RNT983045 RXP983045 SHL983045 SRH983045 TBD983045 TKZ983045 TUV983045 UER983045 UON983045 UYJ983045 VIF983045 VSB983045 WBX983045 WLT983045 WVP983045">
      <formula1>$L$4:$L$5</formula1>
    </dataValidation>
  </dataValidation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Calcul</vt:lpstr>
      <vt:lpstr>Base1</vt:lpstr>
      <vt:lpstr>Base2</vt:lpstr>
    </vt:vector>
  </TitlesOfParts>
  <Manager>Sébastien DUPAS</Manager>
  <Company>Aeroniv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dm.rainon@wanadoo.fr;Sébastien DUPAS</dc:creator>
  <cp:lastModifiedBy>Seb</cp:lastModifiedBy>
  <dcterms:created xsi:type="dcterms:W3CDTF">2016-10-18T10:53:37Z</dcterms:created>
  <dcterms:modified xsi:type="dcterms:W3CDTF">2016-10-26T20:44:07Z</dcterms:modified>
</cp:coreProperties>
</file>